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ESPACHO\GRUPO3\CLIENTES 2017\MUNICIPIO SANTA MARIA ZOQUITLAN 2017\TRANSPARENCIA-CONAC\NORMAS DEL CONAC LDF\SEGUNDO TRIMESTRE\"/>
    </mc:Choice>
  </mc:AlternateContent>
  <bookViews>
    <workbookView xWindow="0" yWindow="0" windowWidth="15360" windowHeight="7755"/>
  </bookViews>
  <sheets>
    <sheet name="Hoja1" sheetId="1" r:id="rId1"/>
  </sheets>
  <definedNames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4" i="1" l="1"/>
  <c r="G129" i="1"/>
  <c r="G115" i="1"/>
  <c r="G108" i="1"/>
  <c r="E105" i="1"/>
  <c r="H105" i="1"/>
  <c r="G105" i="1"/>
  <c r="G104" i="1"/>
  <c r="G99" i="1"/>
  <c r="G87" i="1"/>
  <c r="H42" i="1"/>
  <c r="H46" i="1" l="1"/>
  <c r="H45" i="1"/>
  <c r="H44" i="1"/>
  <c r="H43" i="1"/>
  <c r="H41" i="1"/>
  <c r="H40" i="1"/>
  <c r="H39" i="1"/>
  <c r="H38" i="1"/>
  <c r="G39" i="1"/>
  <c r="E35" i="1"/>
  <c r="E39" i="1"/>
  <c r="G41" i="1"/>
  <c r="G36" i="1"/>
  <c r="G35" i="1"/>
  <c r="G34" i="1"/>
  <c r="G32" i="1"/>
  <c r="G30" i="1"/>
  <c r="G29" i="1"/>
  <c r="G28" i="1"/>
  <c r="H35" i="1"/>
  <c r="G26" i="1"/>
  <c r="G24" i="1"/>
  <c r="G23" i="1"/>
  <c r="G22" i="1"/>
  <c r="G21" i="1"/>
  <c r="G19" i="1"/>
  <c r="H10" i="1"/>
  <c r="G11" i="1"/>
  <c r="G12" i="1"/>
  <c r="G13" i="1"/>
  <c r="G14" i="1"/>
  <c r="G15" i="1"/>
  <c r="G16" i="1"/>
  <c r="G10" i="1"/>
  <c r="E10" i="1" l="1"/>
  <c r="H57" i="1" l="1"/>
  <c r="G57" i="1"/>
  <c r="H58" i="1"/>
  <c r="E11" i="1" l="1"/>
  <c r="H152" i="1" l="1"/>
  <c r="H153" i="1"/>
  <c r="H154" i="1"/>
  <c r="H155" i="1"/>
  <c r="H156" i="1"/>
  <c r="H157" i="1"/>
  <c r="H151" i="1"/>
  <c r="F57" i="1" l="1"/>
  <c r="D57" i="1"/>
  <c r="E148" i="1" l="1"/>
  <c r="H148" i="1" s="1"/>
  <c r="H149" i="1"/>
  <c r="E147" i="1"/>
  <c r="H147" i="1" s="1"/>
  <c r="E76" i="1"/>
  <c r="E77" i="1"/>
  <c r="E78" i="1"/>
  <c r="E79" i="1"/>
  <c r="E80" i="1"/>
  <c r="E81" i="1"/>
  <c r="E75" i="1"/>
  <c r="E72" i="1"/>
  <c r="E73" i="1"/>
  <c r="E71" i="1"/>
  <c r="E63" i="1"/>
  <c r="E64" i="1"/>
  <c r="E65" i="1"/>
  <c r="E66" i="1"/>
  <c r="E67" i="1"/>
  <c r="E68" i="1"/>
  <c r="E69" i="1"/>
  <c r="E62" i="1"/>
  <c r="E59" i="1"/>
  <c r="E60" i="1"/>
  <c r="E58" i="1"/>
  <c r="E57" i="1" s="1"/>
  <c r="E55" i="1"/>
  <c r="E56" i="1"/>
  <c r="E54" i="1"/>
  <c r="E49" i="1"/>
  <c r="E50" i="1"/>
  <c r="E51" i="1"/>
  <c r="E52" i="1"/>
  <c r="E48" i="1"/>
  <c r="E139" i="1"/>
  <c r="H139" i="1" s="1"/>
  <c r="E140" i="1"/>
  <c r="H140" i="1" s="1"/>
  <c r="E141" i="1"/>
  <c r="H141" i="1" s="1"/>
  <c r="E142" i="1"/>
  <c r="H142" i="1" s="1"/>
  <c r="E143" i="1"/>
  <c r="H143" i="1" s="1"/>
  <c r="E144" i="1"/>
  <c r="H144" i="1" s="1"/>
  <c r="E145" i="1"/>
  <c r="H145" i="1" s="1"/>
  <c r="E138" i="1"/>
  <c r="H138" i="1" s="1"/>
  <c r="E136" i="1"/>
  <c r="H136" i="1" s="1"/>
  <c r="E135" i="1"/>
  <c r="H135" i="1" s="1"/>
  <c r="E125" i="1"/>
  <c r="H125" i="1" s="1"/>
  <c r="E126" i="1"/>
  <c r="H126" i="1" s="1"/>
  <c r="E127" i="1"/>
  <c r="H127" i="1" s="1"/>
  <c r="E128" i="1"/>
  <c r="H128" i="1" s="1"/>
  <c r="E129" i="1"/>
  <c r="H129" i="1" s="1"/>
  <c r="E130" i="1"/>
  <c r="H130" i="1" s="1"/>
  <c r="E131" i="1"/>
  <c r="H131" i="1" s="1"/>
  <c r="E132" i="1"/>
  <c r="H132" i="1" s="1"/>
  <c r="E124" i="1"/>
  <c r="H124" i="1" s="1"/>
  <c r="E115" i="1"/>
  <c r="H115" i="1" s="1"/>
  <c r="E116" i="1"/>
  <c r="H116" i="1" s="1"/>
  <c r="E117" i="1"/>
  <c r="H117" i="1" s="1"/>
  <c r="E118" i="1"/>
  <c r="H118" i="1" s="1"/>
  <c r="E119" i="1"/>
  <c r="H119" i="1" s="1"/>
  <c r="E120" i="1"/>
  <c r="H120" i="1" s="1"/>
  <c r="E121" i="1"/>
  <c r="H121" i="1" s="1"/>
  <c r="E122" i="1"/>
  <c r="H122" i="1" s="1"/>
  <c r="E114" i="1"/>
  <c r="H114" i="1" s="1"/>
  <c r="E106" i="1"/>
  <c r="H106" i="1" s="1"/>
  <c r="E107" i="1"/>
  <c r="H107" i="1" s="1"/>
  <c r="E108" i="1"/>
  <c r="H108" i="1" s="1"/>
  <c r="E109" i="1"/>
  <c r="H109" i="1" s="1"/>
  <c r="E110" i="1"/>
  <c r="H110" i="1" s="1"/>
  <c r="E111" i="1"/>
  <c r="H111" i="1" s="1"/>
  <c r="E112" i="1"/>
  <c r="H112" i="1" s="1"/>
  <c r="E104" i="1"/>
  <c r="H104" i="1" s="1"/>
  <c r="E95" i="1"/>
  <c r="H95" i="1" s="1"/>
  <c r="E96" i="1"/>
  <c r="H96" i="1" s="1"/>
  <c r="E97" i="1"/>
  <c r="H97" i="1" s="1"/>
  <c r="E98" i="1"/>
  <c r="H98" i="1" s="1"/>
  <c r="E99" i="1"/>
  <c r="H99" i="1" s="1"/>
  <c r="E100" i="1"/>
  <c r="H100" i="1" s="1"/>
  <c r="E101" i="1"/>
  <c r="H101" i="1" s="1"/>
  <c r="E102" i="1"/>
  <c r="H102" i="1" s="1"/>
  <c r="E94" i="1"/>
  <c r="H94" i="1" s="1"/>
  <c r="E88" i="1"/>
  <c r="H88" i="1" s="1"/>
  <c r="E89" i="1"/>
  <c r="H89" i="1" s="1"/>
  <c r="E90" i="1"/>
  <c r="H90" i="1" s="1"/>
  <c r="E91" i="1"/>
  <c r="H91" i="1" s="1"/>
  <c r="E92" i="1"/>
  <c r="H92" i="1" s="1"/>
  <c r="E87" i="1"/>
  <c r="H87" i="1" s="1"/>
  <c r="C23" i="1" l="1"/>
  <c r="E41" i="1"/>
  <c r="E38" i="1"/>
  <c r="E31" i="1"/>
  <c r="H31" i="1" s="1"/>
  <c r="E32" i="1"/>
  <c r="H32" i="1" s="1"/>
  <c r="E33" i="1"/>
  <c r="H33" i="1" s="1"/>
  <c r="E34" i="1"/>
  <c r="H34" i="1" s="1"/>
  <c r="E29" i="1"/>
  <c r="H29" i="1" s="1"/>
  <c r="E30" i="1"/>
  <c r="H30" i="1" s="1"/>
  <c r="H20" i="1"/>
  <c r="E21" i="1"/>
  <c r="H21" i="1" s="1"/>
  <c r="E22" i="1"/>
  <c r="H22" i="1" s="1"/>
  <c r="E23" i="1"/>
  <c r="H23" i="1" s="1"/>
  <c r="E24" i="1"/>
  <c r="H24" i="1" s="1"/>
  <c r="E25" i="1"/>
  <c r="H25" i="1" s="1"/>
  <c r="E19" i="1"/>
  <c r="H19" i="1" s="1"/>
  <c r="E18" i="1"/>
  <c r="H18" i="1" s="1"/>
  <c r="E12" i="1"/>
  <c r="H12" i="1" s="1"/>
  <c r="E13" i="1"/>
  <c r="H13" i="1" s="1"/>
  <c r="E14" i="1"/>
  <c r="H14" i="1" s="1"/>
  <c r="E15" i="1"/>
  <c r="H15" i="1" s="1"/>
  <c r="E16" i="1"/>
  <c r="H16" i="1" s="1"/>
  <c r="C36" i="1" l="1"/>
  <c r="E36" i="1" s="1"/>
  <c r="H36" i="1" s="1"/>
  <c r="C53" i="1"/>
  <c r="E53" i="1" s="1"/>
  <c r="H53" i="1" s="1"/>
  <c r="H47" i="1" s="1"/>
  <c r="C28" i="1"/>
  <c r="E28" i="1" s="1"/>
  <c r="H28" i="1" s="1"/>
  <c r="E26" i="1"/>
  <c r="H26" i="1" s="1"/>
  <c r="H17" i="1" s="1"/>
  <c r="C11" i="1"/>
  <c r="H11" i="1" s="1"/>
  <c r="E134" i="1" l="1"/>
  <c r="H134" i="1" l="1"/>
  <c r="D123" i="1" l="1"/>
  <c r="E123" i="1"/>
  <c r="F123" i="1"/>
  <c r="G123" i="1"/>
  <c r="H123" i="1"/>
  <c r="C123" i="1"/>
  <c r="D133" i="1"/>
  <c r="E133" i="1"/>
  <c r="F133" i="1"/>
  <c r="G133" i="1"/>
  <c r="H133" i="1"/>
  <c r="C133" i="1"/>
  <c r="C85" i="1"/>
  <c r="D150" i="1"/>
  <c r="E150" i="1"/>
  <c r="F150" i="1"/>
  <c r="G150" i="1"/>
  <c r="H150" i="1"/>
  <c r="C150" i="1"/>
  <c r="D146" i="1"/>
  <c r="E146" i="1"/>
  <c r="F146" i="1"/>
  <c r="G146" i="1"/>
  <c r="H146" i="1"/>
  <c r="C146" i="1"/>
  <c r="D137" i="1"/>
  <c r="E137" i="1"/>
  <c r="F137" i="1"/>
  <c r="G137" i="1"/>
  <c r="H137" i="1"/>
  <c r="C137" i="1"/>
  <c r="D113" i="1"/>
  <c r="E113" i="1"/>
  <c r="F113" i="1"/>
  <c r="G113" i="1"/>
  <c r="H113" i="1"/>
  <c r="C113" i="1"/>
  <c r="D103" i="1"/>
  <c r="E103" i="1"/>
  <c r="F103" i="1"/>
  <c r="G103" i="1"/>
  <c r="H103" i="1"/>
  <c r="C103" i="1"/>
  <c r="D93" i="1"/>
  <c r="E93" i="1"/>
  <c r="F93" i="1"/>
  <c r="G93" i="1"/>
  <c r="H93" i="1"/>
  <c r="C93" i="1"/>
  <c r="D85" i="1"/>
  <c r="E85" i="1"/>
  <c r="F85" i="1"/>
  <c r="G85" i="1"/>
  <c r="H85" i="1"/>
  <c r="D74" i="1"/>
  <c r="E74" i="1"/>
  <c r="F74" i="1"/>
  <c r="G74" i="1"/>
  <c r="H74" i="1"/>
  <c r="C74" i="1"/>
  <c r="D70" i="1"/>
  <c r="E70" i="1"/>
  <c r="F70" i="1"/>
  <c r="G70" i="1"/>
  <c r="H70" i="1"/>
  <c r="C70" i="1"/>
  <c r="E47" i="1"/>
  <c r="F47" i="1"/>
  <c r="G47" i="1"/>
  <c r="D47" i="1"/>
  <c r="C47" i="1"/>
  <c r="C57" i="1"/>
  <c r="H61" i="1"/>
  <c r="D61" i="1"/>
  <c r="E61" i="1"/>
  <c r="F61" i="1"/>
  <c r="G61" i="1"/>
  <c r="C61" i="1"/>
  <c r="D37" i="1"/>
  <c r="E37" i="1"/>
  <c r="F37" i="1"/>
  <c r="G37" i="1"/>
  <c r="H37" i="1"/>
  <c r="C37" i="1"/>
  <c r="D17" i="1"/>
  <c r="E17" i="1"/>
  <c r="F17" i="1"/>
  <c r="G17" i="1"/>
  <c r="D9" i="1"/>
  <c r="E9" i="1"/>
  <c r="F9" i="1"/>
  <c r="G9" i="1"/>
  <c r="H9" i="1"/>
  <c r="D27" i="1"/>
  <c r="E27" i="1"/>
  <c r="F27" i="1"/>
  <c r="G27" i="1"/>
  <c r="H27" i="1"/>
  <c r="C27" i="1"/>
  <c r="C17" i="1"/>
  <c r="C9" i="1"/>
  <c r="F83" i="1" l="1"/>
  <c r="C8" i="1"/>
  <c r="H83" i="1"/>
  <c r="D83" i="1"/>
  <c r="G83" i="1"/>
  <c r="C83" i="1"/>
  <c r="H8" i="1"/>
  <c r="E83" i="1"/>
  <c r="F8" i="1"/>
  <c r="D8" i="1"/>
  <c r="G8" i="1"/>
  <c r="E8" i="1"/>
  <c r="F159" i="1" l="1"/>
  <c r="E159" i="1"/>
  <c r="H159" i="1"/>
  <c r="G159" i="1"/>
  <c r="D159" i="1"/>
  <c r="C159" i="1"/>
</calcChain>
</file>

<file path=xl/sharedStrings.xml><?xml version="1.0" encoding="utf-8"?>
<sst xmlns="http://schemas.openxmlformats.org/spreadsheetml/2006/main" count="263" uniqueCount="90">
  <si>
    <t>Estado Analítico del Ejercicio del Presupuesto de Egresos Detallado - LDF</t>
  </si>
  <si>
    <t xml:space="preserve">Clasificación por Objeto del Gasto (Capítulo y Concepto) </t>
  </si>
  <si>
    <t>(PESOS)</t>
  </si>
  <si>
    <t>Egresos</t>
  </si>
  <si>
    <t xml:space="preserve">Ampliaciones/ (Reducciones) </t>
  </si>
  <si>
    <t xml:space="preserve">Modificado </t>
  </si>
  <si>
    <t>Devengado</t>
  </si>
  <si>
    <t xml:space="preserve">Pagado 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</si>
  <si>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</si>
  <si>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</si>
  <si>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</si>
  <si>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</si>
  <si>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</si>
  <si>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</si>
  <si>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</si>
  <si>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</si>
  <si>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</si>
  <si>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</si>
  <si>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</si>
  <si>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</si>
  <si>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</si>
  <si>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</si>
  <si>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</si>
  <si>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</si>
  <si>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</si>
  <si>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</si>
  <si>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</si>
  <si>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</si>
  <si>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</si>
  <si>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</si>
  <si>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</si>
  <si>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</si>
  <si>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</si>
  <si>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</si>
  <si>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</si>
  <si>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</si>
  <si>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</si>
  <si>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</si>
  <si>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</si>
  <si>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</si>
  <si>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</si>
  <si>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</si>
  <si>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</si>
  <si>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</si>
  <si>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</si>
  <si>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</si>
  <si>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</si>
  <si>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</si>
  <si>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</si>
  <si>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</si>
  <si>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</si>
  <si>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f1) Obra Pública en Bienes de Dominio Público</t>
  </si>
  <si>
    <t>f2) Obra Pública en Bienes Propios</t>
  </si>
  <si>
    <t>f3) Proyectos Productivos y Acciones de Fomento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</si>
  <si>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</si>
  <si>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</si>
  <si>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</si>
  <si>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</si>
  <si>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</si>
  <si>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</si>
  <si>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</si>
  <si>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</si>
  <si>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h1) Participaciones</t>
  </si>
  <si>
    <t>h2) Aportaciones</t>
  </si>
  <si>
    <t>h3) Convenios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</si>
  <si>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</si>
  <si>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</si>
  <si>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</si>
  <si>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</si>
  <si>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</si>
  <si>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</si>
  <si>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</si>
  <si>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III. Total de Egresos (III = I + II)</t>
  </si>
  <si>
    <t>0.00</t>
  </si>
  <si>
    <t>I. Gasto No Etiquetado (I=A+B+C+D+E+F+G+H+I)</t>
  </si>
  <si>
    <t>A. Servicios Personales (A=a1+a2+a3+a4+a5+a6+a7)</t>
  </si>
  <si>
    <t>B. Materiales y Suministros (B=b1+b2+b3+b4+b5+b6+b7+b8+b9)</t>
  </si>
  <si>
    <t>C. Servicios Generales (C=c1+c2+c3+c4+c5+c6+c7+c8+c9)</t>
  </si>
  <si>
    <t>D. Transferencias, Asignaciones, Subsidios y Otras Ayudas (D=d1+d2+d3+d4+d5+d6+d7+d8+d9)</t>
  </si>
  <si>
    <t>E. Bienes Muebles, Inmuebles e Intangibles (E=e1+e2+e3+e4+e5+e6+e7+e8+e9)</t>
  </si>
  <si>
    <t>F. Inversión Pública (F=f1+f2+f3)</t>
  </si>
  <si>
    <t>G. Inversiones Financieras y Otras Provisiones (G=g1+g2+g3+g4+g5+g6+g7)</t>
  </si>
  <si>
    <t>H. Participaciones y Aportaciones (H=h1+h2+h3)</t>
  </si>
  <si>
    <t>I. Deuda Pública (I=i1+i2+i3+i4+i5+i6+i7)</t>
  </si>
  <si>
    <t>II. Gasto Etiquetado (II=A+B+C+D+E+F+G+H+I)</t>
  </si>
  <si>
    <t>Aprobado (b)</t>
  </si>
  <si>
    <t>Concepto (c)</t>
  </si>
  <si>
    <t>Subejercicio (e)</t>
  </si>
  <si>
    <t>MUNICIPIO SANTA MARÍA ZOQUITLÁN, TLACOLULA, OAXACA. (a)</t>
  </si>
  <si>
    <t>Del 1 de Enero al 30 de Junio de 2017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</si>
</sst>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#,##0.0_ ;\-#,##0.0\ 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4" fontId="2" fillId="0" borderId="12" xfId="0" applyNumberFormat="1" applyFont="1" applyBorder="1" applyAlignment="1">
      <alignment horizontal="right" vertical="center"/>
    </xf>
    <xf numFmtId="4" fontId="2" fillId="0" borderId="12" xfId="1" applyNumberFormat="1" applyFont="1" applyBorder="1" applyAlignment="1">
      <alignment horizontal="right" vertical="center"/>
    </xf>
    <xf numFmtId="4" fontId="1" fillId="0" borderId="12" xfId="1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4" fontId="2" fillId="0" borderId="9" xfId="1" applyNumberFormat="1" applyFont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4" fontId="1" fillId="0" borderId="12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164" fontId="1" fillId="0" borderId="12" xfId="1" applyNumberFormat="1" applyFont="1" applyBorder="1" applyAlignment="1">
      <alignment horizontal="right" vertical="center"/>
    </xf>
    <xf numFmtId="164" fontId="2" fillId="0" borderId="12" xfId="1" applyNumberFormat="1" applyFont="1" applyBorder="1" applyAlignment="1">
      <alignment horizontal="right" vertical="center"/>
    </xf>
    <xf numFmtId="164" fontId="1" fillId="0" borderId="10" xfId="0" applyNumberFormat="1" applyFont="1" applyBorder="1" applyAlignment="1">
      <alignment horizontal="right" vertical="center"/>
    </xf>
    <xf numFmtId="164" fontId="1" fillId="0" borderId="10" xfId="1" applyNumberFormat="1" applyFont="1" applyBorder="1" applyAlignment="1">
      <alignment horizontal="right" vertical="center"/>
    </xf>
    <xf numFmtId="43" fontId="0" fillId="0" borderId="0" xfId="1" applyFont="1" applyAlignment="1">
      <alignment horizontal="right"/>
    </xf>
    <xf numFmtId="43" fontId="0" fillId="0" borderId="0" xfId="0" applyNumberFormat="1" applyAlignment="1">
      <alignment horizontal="right"/>
    </xf>
    <xf numFmtId="164" fontId="2" fillId="0" borderId="12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2" fillId="0" borderId="17" xfId="1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4" fontId="2" fillId="2" borderId="11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65" fontId="1" fillId="0" borderId="10" xfId="1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64" fontId="2" fillId="0" borderId="17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4" fontId="2" fillId="0" borderId="17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tabSelected="1" zoomScaleNormal="100" workbookViewId="0">
      <selection activeCell="K11" sqref="K11"/>
    </sheetView>
  </sheetViews>
  <sheetFormatPr baseColWidth="10" defaultRowHeight="15" x14ac:dyDescent="0.25"/>
  <cols>
    <col min="1" max="1" width="6.7109375" customWidth="1"/>
    <col min="2" max="2" width="54.85546875" customWidth="1"/>
    <col min="3" max="3" width="14.85546875" style="10" customWidth="1"/>
    <col min="4" max="4" width="16.42578125" style="10" customWidth="1"/>
    <col min="5" max="5" width="13.85546875" style="10" customWidth="1"/>
    <col min="6" max="6" width="14" style="8" customWidth="1"/>
    <col min="7" max="7" width="14.42578125" style="8" customWidth="1"/>
    <col min="8" max="8" width="15.140625" style="8" customWidth="1"/>
  </cols>
  <sheetData>
    <row r="1" spans="1:8" ht="18" x14ac:dyDescent="0.25">
      <c r="A1" s="51" t="s">
        <v>88</v>
      </c>
      <c r="B1" s="52"/>
      <c r="C1" s="52"/>
      <c r="D1" s="52"/>
      <c r="E1" s="52"/>
      <c r="F1" s="52"/>
      <c r="G1" s="52"/>
      <c r="H1" s="53"/>
    </row>
    <row r="2" spans="1:8" ht="15.75" x14ac:dyDescent="0.25">
      <c r="A2" s="54" t="s">
        <v>0</v>
      </c>
      <c r="B2" s="55"/>
      <c r="C2" s="55"/>
      <c r="D2" s="55"/>
      <c r="E2" s="55"/>
      <c r="F2" s="55"/>
      <c r="G2" s="55"/>
      <c r="H2" s="56"/>
    </row>
    <row r="3" spans="1:8" ht="15.75" x14ac:dyDescent="0.25">
      <c r="A3" s="54" t="s">
        <v>1</v>
      </c>
      <c r="B3" s="55"/>
      <c r="C3" s="55"/>
      <c r="D3" s="55"/>
      <c r="E3" s="55"/>
      <c r="F3" s="55"/>
      <c r="G3" s="55"/>
      <c r="H3" s="56"/>
    </row>
    <row r="4" spans="1:8" ht="15.75" x14ac:dyDescent="0.25">
      <c r="A4" s="54" t="s">
        <v>89</v>
      </c>
      <c r="B4" s="55"/>
      <c r="C4" s="55"/>
      <c r="D4" s="55"/>
      <c r="E4" s="55"/>
      <c r="F4" s="55"/>
      <c r="G4" s="55"/>
      <c r="H4" s="56"/>
    </row>
    <row r="5" spans="1:8" ht="16.5" thickBot="1" x14ac:dyDescent="0.3">
      <c r="A5" s="57" t="s">
        <v>2</v>
      </c>
      <c r="B5" s="58"/>
      <c r="C5" s="58"/>
      <c r="D5" s="58"/>
      <c r="E5" s="58"/>
      <c r="F5" s="58"/>
      <c r="G5" s="58"/>
      <c r="H5" s="59"/>
    </row>
    <row r="6" spans="1:8" ht="19.5" customHeight="1" thickBot="1" x14ac:dyDescent="0.3">
      <c r="A6" s="42" t="s">
        <v>86</v>
      </c>
      <c r="B6" s="43"/>
      <c r="C6" s="46" t="s">
        <v>3</v>
      </c>
      <c r="D6" s="47"/>
      <c r="E6" s="47"/>
      <c r="F6" s="47"/>
      <c r="G6" s="48"/>
      <c r="H6" s="49" t="s">
        <v>87</v>
      </c>
    </row>
    <row r="7" spans="1:8" ht="24.75" thickBot="1" x14ac:dyDescent="0.3">
      <c r="A7" s="44"/>
      <c r="B7" s="45"/>
      <c r="C7" s="24" t="s">
        <v>85</v>
      </c>
      <c r="D7" s="25" t="s">
        <v>4</v>
      </c>
      <c r="E7" s="24" t="s">
        <v>5</v>
      </c>
      <c r="F7" s="26" t="s">
        <v>6</v>
      </c>
      <c r="G7" s="26" t="s">
        <v>7</v>
      </c>
      <c r="H7" s="50"/>
    </row>
    <row r="8" spans="1:8" x14ac:dyDescent="0.25">
      <c r="A8" s="36" t="s">
        <v>74</v>
      </c>
      <c r="B8" s="37"/>
      <c r="C8" s="6">
        <f>C9+C17+C27+C37+C47+C57+C61+C70+C74</f>
        <v>3129561</v>
      </c>
      <c r="D8" s="14">
        <f t="shared" ref="D8:G8" si="0">D9+D17+D27+D37+D47+D57+D61+D70+D74</f>
        <v>1406376.73</v>
      </c>
      <c r="E8" s="14">
        <f t="shared" si="0"/>
        <v>4535937.7300000004</v>
      </c>
      <c r="F8" s="14">
        <f t="shared" si="0"/>
        <v>2641444.86</v>
      </c>
      <c r="G8" s="14">
        <f t="shared" si="0"/>
        <v>2641444.86</v>
      </c>
      <c r="H8" s="14">
        <f>H9+H17+H27+H37+H47+H57+H61+H70+H74</f>
        <v>1894492.87</v>
      </c>
    </row>
    <row r="9" spans="1:8" x14ac:dyDescent="0.25">
      <c r="A9" s="28" t="s">
        <v>75</v>
      </c>
      <c r="B9" s="29"/>
      <c r="C9" s="6">
        <f>SUM(C10:C16)</f>
        <v>376490.64</v>
      </c>
      <c r="D9" s="14">
        <f t="shared" ref="D9:H9" si="1">SUM(D10:D16)</f>
        <v>83681.64</v>
      </c>
      <c r="E9" s="14">
        <f t="shared" si="1"/>
        <v>460172.28</v>
      </c>
      <c r="F9" s="14">
        <f t="shared" si="1"/>
        <v>266970</v>
      </c>
      <c r="G9" s="14">
        <f t="shared" si="1"/>
        <v>266970</v>
      </c>
      <c r="H9" s="14">
        <f t="shared" si="1"/>
        <v>193202.28000000003</v>
      </c>
    </row>
    <row r="10" spans="1:8" x14ac:dyDescent="0.25">
      <c r="A10" s="1"/>
      <c r="B10" s="2" t="s">
        <v>8</v>
      </c>
      <c r="C10" s="7">
        <v>316490.64</v>
      </c>
      <c r="D10" s="16">
        <v>-8380.44</v>
      </c>
      <c r="E10" s="27">
        <f>+C10+D10</f>
        <v>308110.2</v>
      </c>
      <c r="F10" s="16">
        <v>153178.04</v>
      </c>
      <c r="G10" s="16">
        <f>+F10</f>
        <v>153178.04</v>
      </c>
      <c r="H10" s="16">
        <f>+E10-F10</f>
        <v>154932.16</v>
      </c>
    </row>
    <row r="11" spans="1:8" x14ac:dyDescent="0.25">
      <c r="A11" s="1"/>
      <c r="B11" s="2" t="s">
        <v>9</v>
      </c>
      <c r="C11" s="7">
        <f>190000-130000</f>
        <v>60000</v>
      </c>
      <c r="D11" s="16">
        <v>83681.64</v>
      </c>
      <c r="E11" s="16">
        <f>+C11+D11</f>
        <v>143681.64000000001</v>
      </c>
      <c r="F11" s="16">
        <v>111929.64</v>
      </c>
      <c r="G11" s="16">
        <f t="shared" ref="G11:G16" si="2">+F11</f>
        <v>111929.64</v>
      </c>
      <c r="H11" s="16">
        <f t="shared" ref="H11:H16" si="3">+E11-F11</f>
        <v>31752.000000000015</v>
      </c>
    </row>
    <row r="12" spans="1:8" x14ac:dyDescent="0.25">
      <c r="A12" s="1"/>
      <c r="B12" s="2" t="s">
        <v>10</v>
      </c>
      <c r="C12" s="7" t="s">
        <v>73</v>
      </c>
      <c r="D12" s="16" t="s">
        <v>73</v>
      </c>
      <c r="E12" s="16">
        <f t="shared" ref="E12:E16" si="4">+C12+D12</f>
        <v>0</v>
      </c>
      <c r="F12" s="16" t="s">
        <v>73</v>
      </c>
      <c r="G12" s="16" t="str">
        <f t="shared" si="2"/>
        <v>0.00</v>
      </c>
      <c r="H12" s="16">
        <f t="shared" si="3"/>
        <v>0</v>
      </c>
    </row>
    <row r="13" spans="1:8" x14ac:dyDescent="0.25">
      <c r="A13" s="1"/>
      <c r="B13" s="2" t="s">
        <v>11</v>
      </c>
      <c r="C13" s="7" t="s">
        <v>73</v>
      </c>
      <c r="D13" s="16" t="s">
        <v>73</v>
      </c>
      <c r="E13" s="16">
        <f t="shared" si="4"/>
        <v>0</v>
      </c>
      <c r="F13" s="16" t="s">
        <v>73</v>
      </c>
      <c r="G13" s="16" t="str">
        <f t="shared" si="2"/>
        <v>0.00</v>
      </c>
      <c r="H13" s="16">
        <f t="shared" si="3"/>
        <v>0</v>
      </c>
    </row>
    <row r="14" spans="1:8" x14ac:dyDescent="0.25">
      <c r="A14" s="1"/>
      <c r="B14" s="2" t="s">
        <v>12</v>
      </c>
      <c r="C14" s="7" t="s">
        <v>73</v>
      </c>
      <c r="D14" s="16">
        <v>8380.44</v>
      </c>
      <c r="E14" s="16">
        <f t="shared" si="4"/>
        <v>8380.44</v>
      </c>
      <c r="F14" s="16">
        <v>1862.32</v>
      </c>
      <c r="G14" s="16">
        <f t="shared" si="2"/>
        <v>1862.32</v>
      </c>
      <c r="H14" s="16">
        <f t="shared" si="3"/>
        <v>6518.1200000000008</v>
      </c>
    </row>
    <row r="15" spans="1:8" x14ac:dyDescent="0.25">
      <c r="A15" s="1"/>
      <c r="B15" s="2" t="s">
        <v>13</v>
      </c>
      <c r="C15" s="7" t="s">
        <v>73</v>
      </c>
      <c r="D15" s="16" t="s">
        <v>73</v>
      </c>
      <c r="E15" s="16">
        <f t="shared" si="4"/>
        <v>0</v>
      </c>
      <c r="F15" s="16" t="s">
        <v>73</v>
      </c>
      <c r="G15" s="16" t="str">
        <f t="shared" si="2"/>
        <v>0.00</v>
      </c>
      <c r="H15" s="16">
        <f t="shared" si="3"/>
        <v>0</v>
      </c>
    </row>
    <row r="16" spans="1:8" ht="15.75" thickBot="1" x14ac:dyDescent="0.3">
      <c r="A16" s="1"/>
      <c r="B16" s="2" t="s">
        <v>14</v>
      </c>
      <c r="C16" s="7" t="s">
        <v>73</v>
      </c>
      <c r="D16" s="16" t="s">
        <v>73</v>
      </c>
      <c r="E16" s="16">
        <f t="shared" si="4"/>
        <v>0</v>
      </c>
      <c r="F16" s="16" t="s">
        <v>73</v>
      </c>
      <c r="G16" s="16" t="str">
        <f t="shared" si="2"/>
        <v>0.00</v>
      </c>
      <c r="H16" s="16">
        <f t="shared" si="3"/>
        <v>0</v>
      </c>
    </row>
    <row r="17" spans="1:8" x14ac:dyDescent="0.25">
      <c r="A17" s="28" t="s">
        <v>76</v>
      </c>
      <c r="B17" s="29"/>
      <c r="C17" s="6">
        <f>SUM(C18:C26)</f>
        <v>431400</v>
      </c>
      <c r="D17" s="14">
        <f t="shared" ref="D17:G17" si="5">SUM(D18:D26)</f>
        <v>311785.98</v>
      </c>
      <c r="E17" s="14">
        <f t="shared" si="5"/>
        <v>743185.98</v>
      </c>
      <c r="F17" s="14">
        <f t="shared" si="5"/>
        <v>612415.93999999994</v>
      </c>
      <c r="G17" s="14">
        <f t="shared" si="5"/>
        <v>612415.93999999994</v>
      </c>
      <c r="H17" s="21">
        <f>SUM(H18:H26)</f>
        <v>130770.04000000004</v>
      </c>
    </row>
    <row r="18" spans="1:8" ht="24" x14ac:dyDescent="0.25">
      <c r="A18" s="1"/>
      <c r="B18" s="3" t="s">
        <v>15</v>
      </c>
      <c r="C18" s="7">
        <v>128400</v>
      </c>
      <c r="D18" s="16">
        <v>-10580.87</v>
      </c>
      <c r="E18" s="16">
        <f>+C18+D18</f>
        <v>117819.13</v>
      </c>
      <c r="F18" s="16">
        <v>64234</v>
      </c>
      <c r="G18" s="16">
        <v>64234</v>
      </c>
      <c r="H18" s="13">
        <f>+E18-F18</f>
        <v>53585.130000000005</v>
      </c>
    </row>
    <row r="19" spans="1:8" x14ac:dyDescent="0.25">
      <c r="A19" s="1"/>
      <c r="B19" s="2" t="s">
        <v>16</v>
      </c>
      <c r="C19" s="7">
        <v>46000</v>
      </c>
      <c r="D19" s="16">
        <v>41969.2</v>
      </c>
      <c r="E19" s="16">
        <f>+C19+D19</f>
        <v>87969.2</v>
      </c>
      <c r="F19" s="16">
        <v>83958.8</v>
      </c>
      <c r="G19" s="16">
        <f>+F19</f>
        <v>83958.8</v>
      </c>
      <c r="H19" s="13">
        <f t="shared" ref="H19:H26" si="6">+E19-F19</f>
        <v>4010.3999999999942</v>
      </c>
    </row>
    <row r="20" spans="1:8" x14ac:dyDescent="0.25">
      <c r="A20" s="1"/>
      <c r="B20" s="2" t="s">
        <v>17</v>
      </c>
      <c r="C20" s="11">
        <v>0</v>
      </c>
      <c r="D20" s="15">
        <v>0</v>
      </c>
      <c r="E20" s="16">
        <v>0</v>
      </c>
      <c r="F20" s="15">
        <v>0</v>
      </c>
      <c r="G20" s="15">
        <v>0</v>
      </c>
      <c r="H20" s="13">
        <f t="shared" si="6"/>
        <v>0</v>
      </c>
    </row>
    <row r="21" spans="1:8" x14ac:dyDescent="0.25">
      <c r="A21" s="1"/>
      <c r="B21" s="2" t="s">
        <v>18</v>
      </c>
      <c r="C21" s="7">
        <v>28000</v>
      </c>
      <c r="D21" s="16">
        <v>57750.1</v>
      </c>
      <c r="E21" s="16">
        <f t="shared" ref="E21:E26" si="7">+C21+D21</f>
        <v>85750.1</v>
      </c>
      <c r="F21" s="16">
        <v>80959.06</v>
      </c>
      <c r="G21" s="16">
        <f>+F21</f>
        <v>80959.06</v>
      </c>
      <c r="H21" s="13">
        <f t="shared" si="6"/>
        <v>4791.0400000000081</v>
      </c>
    </row>
    <row r="22" spans="1:8" x14ac:dyDescent="0.25">
      <c r="A22" s="1"/>
      <c r="B22" s="2" t="s">
        <v>19</v>
      </c>
      <c r="C22" s="7" t="s">
        <v>73</v>
      </c>
      <c r="D22" s="16">
        <v>1434.86</v>
      </c>
      <c r="E22" s="16">
        <f t="shared" si="7"/>
        <v>1434.86</v>
      </c>
      <c r="F22" s="16">
        <v>1434.86</v>
      </c>
      <c r="G22" s="16">
        <f>+F22</f>
        <v>1434.86</v>
      </c>
      <c r="H22" s="13">
        <f t="shared" si="6"/>
        <v>0</v>
      </c>
    </row>
    <row r="23" spans="1:8" x14ac:dyDescent="0.25">
      <c r="A23" s="1"/>
      <c r="B23" s="2" t="s">
        <v>20</v>
      </c>
      <c r="C23" s="7">
        <f>464000-295000</f>
        <v>169000</v>
      </c>
      <c r="D23" s="16">
        <v>190242.63</v>
      </c>
      <c r="E23" s="16">
        <f t="shared" si="7"/>
        <v>359242.63</v>
      </c>
      <c r="F23" s="16">
        <v>313575.03999999998</v>
      </c>
      <c r="G23" s="16">
        <f>+F23</f>
        <v>313575.03999999998</v>
      </c>
      <c r="H23" s="13">
        <f t="shared" si="6"/>
        <v>45667.590000000026</v>
      </c>
    </row>
    <row r="24" spans="1:8" ht="18.75" customHeight="1" x14ac:dyDescent="0.25">
      <c r="A24" s="1"/>
      <c r="B24" s="3" t="s">
        <v>21</v>
      </c>
      <c r="C24" s="7" t="s">
        <v>73</v>
      </c>
      <c r="D24" s="16">
        <v>456</v>
      </c>
      <c r="E24" s="16">
        <f t="shared" si="7"/>
        <v>456</v>
      </c>
      <c r="F24" s="16">
        <v>456</v>
      </c>
      <c r="G24" s="16">
        <f>+F24</f>
        <v>456</v>
      </c>
      <c r="H24" s="13">
        <f t="shared" si="6"/>
        <v>0</v>
      </c>
    </row>
    <row r="25" spans="1:8" ht="17.25" customHeight="1" x14ac:dyDescent="0.25">
      <c r="A25" s="1"/>
      <c r="B25" s="2" t="s">
        <v>22</v>
      </c>
      <c r="C25" s="7" t="s">
        <v>73</v>
      </c>
      <c r="D25" s="16" t="s">
        <v>73</v>
      </c>
      <c r="E25" s="16">
        <f t="shared" si="7"/>
        <v>0</v>
      </c>
      <c r="F25" s="16" t="s">
        <v>73</v>
      </c>
      <c r="G25" s="16" t="s">
        <v>73</v>
      </c>
      <c r="H25" s="13">
        <f t="shared" si="6"/>
        <v>0</v>
      </c>
    </row>
    <row r="26" spans="1:8" ht="18" customHeight="1" x14ac:dyDescent="0.25">
      <c r="A26" s="1"/>
      <c r="B26" s="2" t="s">
        <v>23</v>
      </c>
      <c r="C26" s="7">
        <v>60000</v>
      </c>
      <c r="D26" s="16">
        <v>30514.06</v>
      </c>
      <c r="E26" s="16">
        <f t="shared" si="7"/>
        <v>90514.06</v>
      </c>
      <c r="F26" s="16">
        <v>67798.179999999993</v>
      </c>
      <c r="G26" s="16">
        <f>+F26</f>
        <v>67798.179999999993</v>
      </c>
      <c r="H26" s="13">
        <f t="shared" si="6"/>
        <v>22715.880000000005</v>
      </c>
    </row>
    <row r="27" spans="1:8" x14ac:dyDescent="0.25">
      <c r="A27" s="28" t="s">
        <v>77</v>
      </c>
      <c r="B27" s="29"/>
      <c r="C27" s="5">
        <f>SUM(C28:C36)</f>
        <v>1794877.92</v>
      </c>
      <c r="D27" s="19">
        <f t="shared" ref="D27:H27" si="8">SUM(D28:D36)</f>
        <v>-81671.56</v>
      </c>
      <c r="E27" s="19">
        <f t="shared" si="8"/>
        <v>1713206.3599999999</v>
      </c>
      <c r="F27" s="19">
        <f t="shared" si="8"/>
        <v>1153171.83</v>
      </c>
      <c r="G27" s="19">
        <f t="shared" si="8"/>
        <v>1153171.83</v>
      </c>
      <c r="H27" s="19">
        <f t="shared" si="8"/>
        <v>560034.53</v>
      </c>
    </row>
    <row r="28" spans="1:8" x14ac:dyDescent="0.25">
      <c r="A28" s="1"/>
      <c r="B28" s="2" t="s">
        <v>24</v>
      </c>
      <c r="C28" s="7">
        <f>630200-393200</f>
        <v>237000</v>
      </c>
      <c r="D28" s="16">
        <v>-46029.49</v>
      </c>
      <c r="E28" s="16">
        <f>+C28+D28</f>
        <v>190970.51</v>
      </c>
      <c r="F28" s="16">
        <v>90183</v>
      </c>
      <c r="G28" s="16">
        <f>+F28</f>
        <v>90183</v>
      </c>
      <c r="H28" s="13">
        <f>+E28-F28</f>
        <v>100787.51000000001</v>
      </c>
    </row>
    <row r="29" spans="1:8" x14ac:dyDescent="0.25">
      <c r="A29" s="1"/>
      <c r="B29" s="2" t="s">
        <v>25</v>
      </c>
      <c r="C29" s="7">
        <v>19000</v>
      </c>
      <c r="D29" s="16">
        <v>115500</v>
      </c>
      <c r="E29" s="16">
        <f t="shared" ref="E29:E36" si="9">+C29+D29</f>
        <v>134500</v>
      </c>
      <c r="F29" s="16">
        <v>133500</v>
      </c>
      <c r="G29" s="16">
        <f>+F29</f>
        <v>133500</v>
      </c>
      <c r="H29" s="13">
        <f t="shared" ref="H29:H46" si="10">+E29-F29</f>
        <v>1000</v>
      </c>
    </row>
    <row r="30" spans="1:8" x14ac:dyDescent="0.25">
      <c r="A30" s="1"/>
      <c r="B30" s="3" t="s">
        <v>26</v>
      </c>
      <c r="C30" s="7">
        <v>294000</v>
      </c>
      <c r="D30" s="16">
        <v>53502.400000000001</v>
      </c>
      <c r="E30" s="16">
        <f t="shared" si="9"/>
        <v>347502.4</v>
      </c>
      <c r="F30" s="16">
        <v>160102.39999999999</v>
      </c>
      <c r="G30" s="16">
        <f>+F30</f>
        <v>160102.39999999999</v>
      </c>
      <c r="H30" s="13">
        <f t="shared" si="10"/>
        <v>187400.00000000003</v>
      </c>
    </row>
    <row r="31" spans="1:8" x14ac:dyDescent="0.25">
      <c r="A31" s="1"/>
      <c r="B31" s="2" t="s">
        <v>27</v>
      </c>
      <c r="C31" s="7">
        <v>27500</v>
      </c>
      <c r="D31" s="13" t="s">
        <v>73</v>
      </c>
      <c r="E31" s="16">
        <f t="shared" si="9"/>
        <v>27500</v>
      </c>
      <c r="F31" s="16">
        <v>0</v>
      </c>
      <c r="G31" s="16">
        <v>0</v>
      </c>
      <c r="H31" s="13">
        <f t="shared" si="10"/>
        <v>27500</v>
      </c>
    </row>
    <row r="32" spans="1:8" ht="24.75" customHeight="1" x14ac:dyDescent="0.25">
      <c r="A32" s="1"/>
      <c r="B32" s="3" t="s">
        <v>28</v>
      </c>
      <c r="C32" s="7">
        <v>177000</v>
      </c>
      <c r="D32" s="16">
        <v>-9584.02</v>
      </c>
      <c r="E32" s="16">
        <f t="shared" si="9"/>
        <v>167415.98000000001</v>
      </c>
      <c r="F32" s="16">
        <v>83188.77</v>
      </c>
      <c r="G32" s="16">
        <f>+F32</f>
        <v>83188.77</v>
      </c>
      <c r="H32" s="13">
        <f t="shared" si="10"/>
        <v>84227.21</v>
      </c>
    </row>
    <row r="33" spans="1:8" x14ac:dyDescent="0.25">
      <c r="A33" s="1"/>
      <c r="B33" s="2" t="s">
        <v>29</v>
      </c>
      <c r="C33" s="7" t="s">
        <v>73</v>
      </c>
      <c r="D33" s="16" t="s">
        <v>73</v>
      </c>
      <c r="E33" s="16">
        <f t="shared" si="9"/>
        <v>0</v>
      </c>
      <c r="F33" s="16" t="s">
        <v>73</v>
      </c>
      <c r="G33" s="16">
        <v>0</v>
      </c>
      <c r="H33" s="13">
        <f t="shared" si="10"/>
        <v>0</v>
      </c>
    </row>
    <row r="34" spans="1:8" x14ac:dyDescent="0.25">
      <c r="A34" s="1"/>
      <c r="B34" s="2" t="s">
        <v>30</v>
      </c>
      <c r="C34" s="7">
        <v>581000</v>
      </c>
      <c r="D34" s="16">
        <v>-52120.18</v>
      </c>
      <c r="E34" s="16">
        <f t="shared" si="9"/>
        <v>528879.81999999995</v>
      </c>
      <c r="F34" s="16">
        <v>387971</v>
      </c>
      <c r="G34" s="16">
        <f>+F34</f>
        <v>387971</v>
      </c>
      <c r="H34" s="13">
        <f t="shared" si="10"/>
        <v>140908.81999999995</v>
      </c>
    </row>
    <row r="35" spans="1:8" x14ac:dyDescent="0.25">
      <c r="A35" s="1"/>
      <c r="B35" s="2" t="s">
        <v>31</v>
      </c>
      <c r="C35" s="7">
        <v>446377.92</v>
      </c>
      <c r="D35" s="16">
        <v>-184990.93</v>
      </c>
      <c r="E35" s="16">
        <f>+C35+D35</f>
        <v>261386.99</v>
      </c>
      <c r="F35" s="16">
        <v>257645.97</v>
      </c>
      <c r="G35" s="16">
        <f>+F35</f>
        <v>257645.97</v>
      </c>
      <c r="H35" s="13">
        <f>+E35-F35</f>
        <v>3741.0199999999895</v>
      </c>
    </row>
    <row r="36" spans="1:8" x14ac:dyDescent="0.25">
      <c r="A36" s="1"/>
      <c r="B36" s="2" t="s">
        <v>32</v>
      </c>
      <c r="C36" s="7">
        <f>20000-7000</f>
        <v>13000</v>
      </c>
      <c r="D36" s="16">
        <v>42050.66</v>
      </c>
      <c r="E36" s="16">
        <f t="shared" si="9"/>
        <v>55050.66</v>
      </c>
      <c r="F36" s="16">
        <v>40580.69</v>
      </c>
      <c r="G36" s="16">
        <f>+F36</f>
        <v>40580.69</v>
      </c>
      <c r="H36" s="13">
        <f t="shared" si="10"/>
        <v>14469.970000000001</v>
      </c>
    </row>
    <row r="37" spans="1:8" ht="31.5" customHeight="1" x14ac:dyDescent="0.25">
      <c r="A37" s="38" t="s">
        <v>78</v>
      </c>
      <c r="B37" s="39"/>
      <c r="C37" s="6">
        <f>SUM(C38:C46)</f>
        <v>506789.44</v>
      </c>
      <c r="D37" s="14">
        <f t="shared" ref="D37:H37" si="11">SUM(D38:D46)</f>
        <v>-298479.06</v>
      </c>
      <c r="E37" s="14">
        <f t="shared" si="11"/>
        <v>208310.38</v>
      </c>
      <c r="F37" s="14">
        <f t="shared" si="11"/>
        <v>112571.17</v>
      </c>
      <c r="G37" s="14">
        <f t="shared" si="11"/>
        <v>112571.17</v>
      </c>
      <c r="H37" s="14">
        <f t="shared" si="11"/>
        <v>95739.21</v>
      </c>
    </row>
    <row r="38" spans="1:8" x14ac:dyDescent="0.25">
      <c r="A38" s="1"/>
      <c r="B38" s="2" t="s">
        <v>33</v>
      </c>
      <c r="C38" s="11" t="s">
        <v>73</v>
      </c>
      <c r="D38" s="15" t="s">
        <v>73</v>
      </c>
      <c r="E38" s="15">
        <f>+C38+D38</f>
        <v>0</v>
      </c>
      <c r="F38" s="15" t="s">
        <v>73</v>
      </c>
      <c r="G38" s="15" t="s">
        <v>73</v>
      </c>
      <c r="H38" s="13">
        <f t="shared" si="10"/>
        <v>0</v>
      </c>
    </row>
    <row r="39" spans="1:8" x14ac:dyDescent="0.25">
      <c r="A39" s="1"/>
      <c r="B39" s="2" t="s">
        <v>34</v>
      </c>
      <c r="C39" s="11" t="s">
        <v>73</v>
      </c>
      <c r="D39" s="15">
        <v>317</v>
      </c>
      <c r="E39" s="15">
        <f>+C39+D39</f>
        <v>317</v>
      </c>
      <c r="F39" s="15">
        <v>317</v>
      </c>
      <c r="G39" s="15">
        <f>+F39</f>
        <v>317</v>
      </c>
      <c r="H39" s="13">
        <f t="shared" si="10"/>
        <v>0</v>
      </c>
    </row>
    <row r="40" spans="1:8" x14ac:dyDescent="0.25">
      <c r="A40" s="1"/>
      <c r="B40" s="2" t="s">
        <v>35</v>
      </c>
      <c r="C40" s="11" t="s">
        <v>73</v>
      </c>
      <c r="D40" s="15" t="s">
        <v>73</v>
      </c>
      <c r="E40" s="15" t="s">
        <v>73</v>
      </c>
      <c r="F40" s="15" t="s">
        <v>73</v>
      </c>
      <c r="G40" s="15" t="s">
        <v>73</v>
      </c>
      <c r="H40" s="13">
        <f t="shared" si="10"/>
        <v>0</v>
      </c>
    </row>
    <row r="41" spans="1:8" x14ac:dyDescent="0.25">
      <c r="A41" s="1"/>
      <c r="B41" s="2" t="s">
        <v>36</v>
      </c>
      <c r="C41" s="7">
        <v>506789.44</v>
      </c>
      <c r="D41" s="16">
        <v>-298796.06</v>
      </c>
      <c r="E41" s="16">
        <f>+C41+D41</f>
        <v>207993.38</v>
      </c>
      <c r="F41" s="16">
        <v>112254.17</v>
      </c>
      <c r="G41" s="16">
        <f>+F41</f>
        <v>112254.17</v>
      </c>
      <c r="H41" s="13">
        <f t="shared" si="10"/>
        <v>95739.21</v>
      </c>
    </row>
    <row r="42" spans="1:8" x14ac:dyDescent="0.25">
      <c r="A42" s="1"/>
      <c r="B42" s="2" t="s">
        <v>37</v>
      </c>
      <c r="C42" s="11" t="s">
        <v>73</v>
      </c>
      <c r="D42" s="15" t="s">
        <v>73</v>
      </c>
      <c r="E42" s="15" t="s">
        <v>73</v>
      </c>
      <c r="F42" s="15" t="s">
        <v>73</v>
      </c>
      <c r="G42" s="15" t="s">
        <v>73</v>
      </c>
      <c r="H42" s="13">
        <f>+E42-F42</f>
        <v>0</v>
      </c>
    </row>
    <row r="43" spans="1:8" x14ac:dyDescent="0.25">
      <c r="A43" s="1"/>
      <c r="B43" s="2" t="s">
        <v>38</v>
      </c>
      <c r="C43" s="11" t="s">
        <v>73</v>
      </c>
      <c r="D43" s="15" t="s">
        <v>73</v>
      </c>
      <c r="E43" s="15" t="s">
        <v>73</v>
      </c>
      <c r="F43" s="15" t="s">
        <v>73</v>
      </c>
      <c r="G43" s="15">
        <v>0</v>
      </c>
      <c r="H43" s="13">
        <f t="shared" si="10"/>
        <v>0</v>
      </c>
    </row>
    <row r="44" spans="1:8" x14ac:dyDescent="0.25">
      <c r="A44" s="1"/>
      <c r="B44" s="2" t="s">
        <v>39</v>
      </c>
      <c r="C44" s="11" t="s">
        <v>73</v>
      </c>
      <c r="D44" s="15" t="s">
        <v>73</v>
      </c>
      <c r="E44" s="15" t="s">
        <v>73</v>
      </c>
      <c r="F44" s="15" t="s">
        <v>73</v>
      </c>
      <c r="G44" s="15" t="s">
        <v>73</v>
      </c>
      <c r="H44" s="13">
        <f t="shared" si="10"/>
        <v>0</v>
      </c>
    </row>
    <row r="45" spans="1:8" x14ac:dyDescent="0.25">
      <c r="A45" s="1"/>
      <c r="B45" s="2" t="s">
        <v>40</v>
      </c>
      <c r="C45" s="11" t="s">
        <v>73</v>
      </c>
      <c r="D45" s="15" t="s">
        <v>73</v>
      </c>
      <c r="E45" s="15" t="s">
        <v>73</v>
      </c>
      <c r="F45" s="15" t="s">
        <v>73</v>
      </c>
      <c r="G45" s="15" t="s">
        <v>73</v>
      </c>
      <c r="H45" s="13">
        <f t="shared" si="10"/>
        <v>0</v>
      </c>
    </row>
    <row r="46" spans="1:8" x14ac:dyDescent="0.25">
      <c r="A46" s="1"/>
      <c r="B46" s="2" t="s">
        <v>41</v>
      </c>
      <c r="C46" s="11" t="s">
        <v>73</v>
      </c>
      <c r="D46" s="15" t="s">
        <v>73</v>
      </c>
      <c r="E46" s="15" t="s">
        <v>73</v>
      </c>
      <c r="F46" s="15" t="s">
        <v>73</v>
      </c>
      <c r="G46" s="15" t="s">
        <v>73</v>
      </c>
      <c r="H46" s="13">
        <f t="shared" si="10"/>
        <v>0</v>
      </c>
    </row>
    <row r="47" spans="1:8" x14ac:dyDescent="0.25">
      <c r="A47" s="28" t="s">
        <v>79</v>
      </c>
      <c r="B47" s="29"/>
      <c r="C47" s="6">
        <f t="shared" ref="C47:G47" si="12">SUM(C48:C56)</f>
        <v>20000</v>
      </c>
      <c r="D47" s="19">
        <f t="shared" si="12"/>
        <v>0</v>
      </c>
      <c r="E47" s="19">
        <f t="shared" si="12"/>
        <v>20000</v>
      </c>
      <c r="F47" s="19">
        <f t="shared" si="12"/>
        <v>0</v>
      </c>
      <c r="G47" s="19">
        <f t="shared" si="12"/>
        <v>0</v>
      </c>
      <c r="H47" s="19">
        <f>SUM(H48:H56)</f>
        <v>20000</v>
      </c>
    </row>
    <row r="48" spans="1:8" x14ac:dyDescent="0.25">
      <c r="A48" s="1"/>
      <c r="B48" s="2" t="s">
        <v>42</v>
      </c>
      <c r="C48" s="11" t="s">
        <v>73</v>
      </c>
      <c r="D48" s="13">
        <v>0</v>
      </c>
      <c r="E48" s="15">
        <f>+C48+D48</f>
        <v>0</v>
      </c>
      <c r="F48" s="15" t="s">
        <v>73</v>
      </c>
      <c r="G48" s="15" t="s">
        <v>73</v>
      </c>
      <c r="H48" s="20" t="s">
        <v>73</v>
      </c>
    </row>
    <row r="49" spans="1:8" x14ac:dyDescent="0.25">
      <c r="A49" s="1"/>
      <c r="B49" s="2" t="s">
        <v>43</v>
      </c>
      <c r="C49" s="11" t="s">
        <v>73</v>
      </c>
      <c r="D49" s="13">
        <v>0</v>
      </c>
      <c r="E49" s="15">
        <f t="shared" ref="E49:E53" si="13">+C49+D49</f>
        <v>0</v>
      </c>
      <c r="F49" s="15" t="s">
        <v>73</v>
      </c>
      <c r="G49" s="15" t="s">
        <v>73</v>
      </c>
      <c r="H49" s="20" t="s">
        <v>73</v>
      </c>
    </row>
    <row r="50" spans="1:8" x14ac:dyDescent="0.25">
      <c r="A50" s="1"/>
      <c r="B50" s="2" t="s">
        <v>44</v>
      </c>
      <c r="C50" s="11" t="s">
        <v>73</v>
      </c>
      <c r="D50" s="13">
        <v>0</v>
      </c>
      <c r="E50" s="15">
        <f t="shared" si="13"/>
        <v>0</v>
      </c>
      <c r="F50" s="15" t="s">
        <v>73</v>
      </c>
      <c r="G50" s="15" t="s">
        <v>73</v>
      </c>
      <c r="H50" s="20" t="s">
        <v>73</v>
      </c>
    </row>
    <row r="51" spans="1:8" x14ac:dyDescent="0.25">
      <c r="A51" s="1"/>
      <c r="B51" s="2" t="s">
        <v>45</v>
      </c>
      <c r="C51" s="11" t="s">
        <v>73</v>
      </c>
      <c r="D51" s="13">
        <v>0</v>
      </c>
      <c r="E51" s="15">
        <f t="shared" si="13"/>
        <v>0</v>
      </c>
      <c r="F51" s="15" t="s">
        <v>73</v>
      </c>
      <c r="G51" s="15" t="s">
        <v>73</v>
      </c>
      <c r="H51" s="20" t="s">
        <v>73</v>
      </c>
    </row>
    <row r="52" spans="1:8" x14ac:dyDescent="0.25">
      <c r="A52" s="1"/>
      <c r="B52" s="2" t="s">
        <v>46</v>
      </c>
      <c r="C52" s="11" t="s">
        <v>73</v>
      </c>
      <c r="D52" s="13">
        <v>0</v>
      </c>
      <c r="E52" s="15">
        <f t="shared" si="13"/>
        <v>0</v>
      </c>
      <c r="F52" s="15" t="s">
        <v>73</v>
      </c>
      <c r="G52" s="15" t="s">
        <v>73</v>
      </c>
      <c r="H52" s="20" t="s">
        <v>73</v>
      </c>
    </row>
    <row r="53" spans="1:8" x14ac:dyDescent="0.25">
      <c r="A53" s="1"/>
      <c r="B53" s="2" t="s">
        <v>47</v>
      </c>
      <c r="C53" s="7">
        <f>47292.32-27292.32</f>
        <v>20000</v>
      </c>
      <c r="D53" s="13">
        <v>0</v>
      </c>
      <c r="E53" s="15">
        <f t="shared" si="13"/>
        <v>20000</v>
      </c>
      <c r="F53" s="15" t="s">
        <v>73</v>
      </c>
      <c r="G53" s="15" t="s">
        <v>73</v>
      </c>
      <c r="H53" s="13">
        <f>+E53-F53</f>
        <v>20000</v>
      </c>
    </row>
    <row r="54" spans="1:8" x14ac:dyDescent="0.25">
      <c r="A54" s="1"/>
      <c r="B54" s="2" t="s">
        <v>48</v>
      </c>
      <c r="C54" s="11" t="s">
        <v>73</v>
      </c>
      <c r="D54" s="13">
        <v>0</v>
      </c>
      <c r="E54" s="15">
        <f>+C54+D54</f>
        <v>0</v>
      </c>
      <c r="F54" s="15" t="s">
        <v>73</v>
      </c>
      <c r="G54" s="15" t="s">
        <v>73</v>
      </c>
      <c r="H54" s="20" t="s">
        <v>73</v>
      </c>
    </row>
    <row r="55" spans="1:8" x14ac:dyDescent="0.25">
      <c r="A55" s="1"/>
      <c r="B55" s="2" t="s">
        <v>49</v>
      </c>
      <c r="C55" s="11" t="s">
        <v>73</v>
      </c>
      <c r="D55" s="13">
        <v>0</v>
      </c>
      <c r="E55" s="15">
        <f t="shared" ref="E55:E56" si="14">+C55+D55</f>
        <v>0</v>
      </c>
      <c r="F55" s="15" t="s">
        <v>73</v>
      </c>
      <c r="G55" s="15" t="s">
        <v>73</v>
      </c>
      <c r="H55" s="20" t="s">
        <v>73</v>
      </c>
    </row>
    <row r="56" spans="1:8" x14ac:dyDescent="0.25">
      <c r="A56" s="1"/>
      <c r="B56" s="2" t="s">
        <v>50</v>
      </c>
      <c r="C56" s="11" t="s">
        <v>73</v>
      </c>
      <c r="D56" s="13">
        <v>0</v>
      </c>
      <c r="E56" s="15">
        <f t="shared" si="14"/>
        <v>0</v>
      </c>
      <c r="F56" s="15" t="s">
        <v>73</v>
      </c>
      <c r="G56" s="15" t="s">
        <v>73</v>
      </c>
      <c r="H56" s="20" t="s">
        <v>73</v>
      </c>
    </row>
    <row r="57" spans="1:8" x14ac:dyDescent="0.25">
      <c r="A57" s="28" t="s">
        <v>80</v>
      </c>
      <c r="B57" s="29"/>
      <c r="C57" s="6">
        <f>SUM(C58:C60)</f>
        <v>3</v>
      </c>
      <c r="D57" s="14">
        <f t="shared" ref="D57:E57" si="15">SUM(D58:D60)</f>
        <v>1391059.73</v>
      </c>
      <c r="E57" s="14">
        <f t="shared" si="15"/>
        <v>1391062.73</v>
      </c>
      <c r="F57" s="14">
        <f>SUM(F58:F60)</f>
        <v>496315.92</v>
      </c>
      <c r="G57" s="14">
        <f>SUM(G58:G60)</f>
        <v>496315.92</v>
      </c>
      <c r="H57" s="14">
        <f>SUM(H58:H60)</f>
        <v>894746.81</v>
      </c>
    </row>
    <row r="58" spans="1:8" x14ac:dyDescent="0.25">
      <c r="A58" s="1"/>
      <c r="B58" s="2" t="s">
        <v>51</v>
      </c>
      <c r="C58" s="7">
        <v>3</v>
      </c>
      <c r="D58" s="16">
        <v>1391059.73</v>
      </c>
      <c r="E58" s="16">
        <f>+C58+D58</f>
        <v>1391062.73</v>
      </c>
      <c r="F58" s="15">
        <v>496315.92</v>
      </c>
      <c r="G58" s="15">
        <v>496315.92</v>
      </c>
      <c r="H58" s="13">
        <f>+E58-F58</f>
        <v>894746.81</v>
      </c>
    </row>
    <row r="59" spans="1:8" x14ac:dyDescent="0.25">
      <c r="A59" s="1"/>
      <c r="B59" s="2" t="s">
        <v>52</v>
      </c>
      <c r="C59" s="11" t="s">
        <v>73</v>
      </c>
      <c r="D59" s="15" t="s">
        <v>73</v>
      </c>
      <c r="E59" s="16">
        <f t="shared" ref="E59:E60" si="16">+C59+D59</f>
        <v>0</v>
      </c>
      <c r="F59" s="15" t="s">
        <v>73</v>
      </c>
      <c r="G59" s="15" t="s">
        <v>73</v>
      </c>
      <c r="H59" s="20" t="s">
        <v>73</v>
      </c>
    </row>
    <row r="60" spans="1:8" x14ac:dyDescent="0.25">
      <c r="A60" s="1"/>
      <c r="B60" s="2" t="s">
        <v>53</v>
      </c>
      <c r="C60" s="11" t="s">
        <v>73</v>
      </c>
      <c r="D60" s="15" t="s">
        <v>73</v>
      </c>
      <c r="E60" s="16">
        <f t="shared" si="16"/>
        <v>0</v>
      </c>
      <c r="F60" s="15" t="s">
        <v>73</v>
      </c>
      <c r="G60" s="15" t="s">
        <v>73</v>
      </c>
      <c r="H60" s="20" t="s">
        <v>73</v>
      </c>
    </row>
    <row r="61" spans="1:8" x14ac:dyDescent="0.25">
      <c r="A61" s="28" t="s">
        <v>81</v>
      </c>
      <c r="B61" s="29"/>
      <c r="C61" s="5">
        <f>SUM(C62:C69)</f>
        <v>0</v>
      </c>
      <c r="D61" s="19">
        <f t="shared" ref="D61:G61" si="17">SUM(D62:D69)</f>
        <v>0</v>
      </c>
      <c r="E61" s="19">
        <f t="shared" si="17"/>
        <v>0</v>
      </c>
      <c r="F61" s="19">
        <f t="shared" si="17"/>
        <v>0</v>
      </c>
      <c r="G61" s="19">
        <f t="shared" si="17"/>
        <v>0</v>
      </c>
      <c r="H61" s="19">
        <f>SUM(H62:H69)</f>
        <v>0</v>
      </c>
    </row>
    <row r="62" spans="1:8" x14ac:dyDescent="0.25">
      <c r="A62" s="1"/>
      <c r="B62" s="2" t="s">
        <v>54</v>
      </c>
      <c r="C62" s="7">
        <v>0</v>
      </c>
      <c r="D62" s="13">
        <v>0</v>
      </c>
      <c r="E62" s="13">
        <f>+C62+D62</f>
        <v>0</v>
      </c>
      <c r="F62" s="13">
        <v>0</v>
      </c>
      <c r="G62" s="13">
        <v>0</v>
      </c>
      <c r="H62" s="13">
        <v>0</v>
      </c>
    </row>
    <row r="63" spans="1:8" x14ac:dyDescent="0.25">
      <c r="A63" s="1"/>
      <c r="B63" s="2" t="s">
        <v>55</v>
      </c>
      <c r="C63" s="7">
        <v>0</v>
      </c>
      <c r="D63" s="13">
        <v>0</v>
      </c>
      <c r="E63" s="13">
        <f t="shared" ref="E63:E69" si="18">+C63+D63</f>
        <v>0</v>
      </c>
      <c r="F63" s="13">
        <v>0</v>
      </c>
      <c r="G63" s="13">
        <v>0</v>
      </c>
      <c r="H63" s="13">
        <v>0</v>
      </c>
    </row>
    <row r="64" spans="1:8" x14ac:dyDescent="0.25">
      <c r="A64" s="1"/>
      <c r="B64" s="2" t="s">
        <v>56</v>
      </c>
      <c r="C64" s="7">
        <v>0</v>
      </c>
      <c r="D64" s="13">
        <v>0</v>
      </c>
      <c r="E64" s="13">
        <f t="shared" si="18"/>
        <v>0</v>
      </c>
      <c r="F64" s="13">
        <v>0</v>
      </c>
      <c r="G64" s="13">
        <v>0</v>
      </c>
      <c r="H64" s="13">
        <v>0</v>
      </c>
    </row>
    <row r="65" spans="1:8" x14ac:dyDescent="0.25">
      <c r="A65" s="1"/>
      <c r="B65" s="2" t="s">
        <v>57</v>
      </c>
      <c r="C65" s="7">
        <v>0</v>
      </c>
      <c r="D65" s="13">
        <v>0</v>
      </c>
      <c r="E65" s="13">
        <f t="shared" si="18"/>
        <v>0</v>
      </c>
      <c r="F65" s="13">
        <v>0</v>
      </c>
      <c r="G65" s="13">
        <v>0</v>
      </c>
      <c r="H65" s="13">
        <v>0</v>
      </c>
    </row>
    <row r="66" spans="1:8" x14ac:dyDescent="0.25">
      <c r="A66" s="1"/>
      <c r="B66" s="2" t="s">
        <v>58</v>
      </c>
      <c r="C66" s="7">
        <v>0</v>
      </c>
      <c r="D66" s="13">
        <v>0</v>
      </c>
      <c r="E66" s="13">
        <f t="shared" si="18"/>
        <v>0</v>
      </c>
      <c r="F66" s="13">
        <v>0</v>
      </c>
      <c r="G66" s="13">
        <v>0</v>
      </c>
      <c r="H66" s="13">
        <v>0</v>
      </c>
    </row>
    <row r="67" spans="1:8" x14ac:dyDescent="0.25">
      <c r="A67" s="1"/>
      <c r="B67" s="2" t="s">
        <v>59</v>
      </c>
      <c r="C67" s="7">
        <v>0</v>
      </c>
      <c r="D67" s="13">
        <v>0</v>
      </c>
      <c r="E67" s="13">
        <f t="shared" si="18"/>
        <v>0</v>
      </c>
      <c r="F67" s="13">
        <v>0</v>
      </c>
      <c r="G67" s="13">
        <v>0</v>
      </c>
      <c r="H67" s="13">
        <v>0</v>
      </c>
    </row>
    <row r="68" spans="1:8" x14ac:dyDescent="0.25">
      <c r="A68" s="1"/>
      <c r="B68" s="2" t="s">
        <v>60</v>
      </c>
      <c r="C68" s="7">
        <v>0</v>
      </c>
      <c r="D68" s="13">
        <v>0</v>
      </c>
      <c r="E68" s="13">
        <f t="shared" si="18"/>
        <v>0</v>
      </c>
      <c r="F68" s="13">
        <v>0</v>
      </c>
      <c r="G68" s="13">
        <v>0</v>
      </c>
      <c r="H68" s="13">
        <v>0</v>
      </c>
    </row>
    <row r="69" spans="1:8" x14ac:dyDescent="0.25">
      <c r="A69" s="1"/>
      <c r="B69" s="2" t="s">
        <v>61</v>
      </c>
      <c r="C69" s="7">
        <v>0</v>
      </c>
      <c r="D69" s="13">
        <v>0</v>
      </c>
      <c r="E69" s="13">
        <f t="shared" si="18"/>
        <v>0</v>
      </c>
      <c r="F69" s="13">
        <v>0</v>
      </c>
      <c r="G69" s="13">
        <v>0</v>
      </c>
      <c r="H69" s="13">
        <v>0</v>
      </c>
    </row>
    <row r="70" spans="1:8" x14ac:dyDescent="0.25">
      <c r="A70" s="28" t="s">
        <v>82</v>
      </c>
      <c r="B70" s="29"/>
      <c r="C70" s="5">
        <f>SUM(C71:C73)</f>
        <v>0</v>
      </c>
      <c r="D70" s="19">
        <f t="shared" ref="D70:H70" si="19">SUM(D71:D73)</f>
        <v>0</v>
      </c>
      <c r="E70" s="19">
        <f t="shared" si="19"/>
        <v>0</v>
      </c>
      <c r="F70" s="19">
        <f t="shared" si="19"/>
        <v>0</v>
      </c>
      <c r="G70" s="19">
        <f t="shared" si="19"/>
        <v>0</v>
      </c>
      <c r="H70" s="19">
        <f t="shared" si="19"/>
        <v>0</v>
      </c>
    </row>
    <row r="71" spans="1:8" x14ac:dyDescent="0.25">
      <c r="A71" s="4"/>
      <c r="B71" s="2" t="s">
        <v>62</v>
      </c>
      <c r="C71" s="7">
        <v>0</v>
      </c>
      <c r="D71" s="13">
        <v>0</v>
      </c>
      <c r="E71" s="13">
        <f>+C71+D71</f>
        <v>0</v>
      </c>
      <c r="F71" s="13">
        <v>0</v>
      </c>
      <c r="G71" s="13">
        <v>0</v>
      </c>
      <c r="H71" s="13">
        <v>0</v>
      </c>
    </row>
    <row r="72" spans="1:8" x14ac:dyDescent="0.25">
      <c r="A72" s="4"/>
      <c r="B72" s="2" t="s">
        <v>63</v>
      </c>
      <c r="C72" s="7">
        <v>0</v>
      </c>
      <c r="D72" s="13">
        <v>0</v>
      </c>
      <c r="E72" s="13">
        <f t="shared" ref="E72:E73" si="20">+C72+D72</f>
        <v>0</v>
      </c>
      <c r="F72" s="13">
        <v>0</v>
      </c>
      <c r="G72" s="13">
        <v>0</v>
      </c>
      <c r="H72" s="13">
        <v>0</v>
      </c>
    </row>
    <row r="73" spans="1:8" x14ac:dyDescent="0.25">
      <c r="A73" s="4"/>
      <c r="B73" s="2" t="s">
        <v>64</v>
      </c>
      <c r="C73" s="7">
        <v>0</v>
      </c>
      <c r="D73" s="13">
        <v>0</v>
      </c>
      <c r="E73" s="13">
        <f t="shared" si="20"/>
        <v>0</v>
      </c>
      <c r="F73" s="13">
        <v>0</v>
      </c>
      <c r="G73" s="13">
        <v>0</v>
      </c>
      <c r="H73" s="13">
        <v>0</v>
      </c>
    </row>
    <row r="74" spans="1:8" x14ac:dyDescent="0.25">
      <c r="A74" s="28" t="s">
        <v>83</v>
      </c>
      <c r="B74" s="29"/>
      <c r="C74" s="6">
        <f>SUM(C75:C81)</f>
        <v>0</v>
      </c>
      <c r="D74" s="14">
        <f t="shared" ref="D74:H74" si="21">SUM(D75:D81)</f>
        <v>0</v>
      </c>
      <c r="E74" s="14">
        <f t="shared" si="21"/>
        <v>0</v>
      </c>
      <c r="F74" s="14">
        <f t="shared" si="21"/>
        <v>0</v>
      </c>
      <c r="G74" s="14">
        <f t="shared" si="21"/>
        <v>0</v>
      </c>
      <c r="H74" s="14">
        <f t="shared" si="21"/>
        <v>0</v>
      </c>
    </row>
    <row r="75" spans="1:8" x14ac:dyDescent="0.25">
      <c r="A75" s="1"/>
      <c r="B75" s="2" t="s">
        <v>65</v>
      </c>
      <c r="C75" s="7">
        <v>0</v>
      </c>
      <c r="D75" s="13">
        <v>0</v>
      </c>
      <c r="E75" s="13">
        <f>+C75+D75</f>
        <v>0</v>
      </c>
      <c r="F75" s="13">
        <v>0</v>
      </c>
      <c r="G75" s="13">
        <v>0</v>
      </c>
      <c r="H75" s="13">
        <v>0</v>
      </c>
    </row>
    <row r="76" spans="1:8" x14ac:dyDescent="0.25">
      <c r="A76" s="1"/>
      <c r="B76" s="2" t="s">
        <v>66</v>
      </c>
      <c r="C76" s="7">
        <v>0</v>
      </c>
      <c r="D76" s="13">
        <v>0</v>
      </c>
      <c r="E76" s="13">
        <f t="shared" ref="E76:E81" si="22">+C76+D76</f>
        <v>0</v>
      </c>
      <c r="F76" s="13">
        <v>0</v>
      </c>
      <c r="G76" s="13">
        <v>0</v>
      </c>
      <c r="H76" s="13">
        <v>0</v>
      </c>
    </row>
    <row r="77" spans="1:8" x14ac:dyDescent="0.25">
      <c r="A77" s="1"/>
      <c r="B77" s="2" t="s">
        <v>67</v>
      </c>
      <c r="C77" s="7">
        <v>0</v>
      </c>
      <c r="D77" s="13">
        <v>0</v>
      </c>
      <c r="E77" s="13">
        <f t="shared" si="22"/>
        <v>0</v>
      </c>
      <c r="F77" s="13">
        <v>0</v>
      </c>
      <c r="G77" s="13">
        <v>0</v>
      </c>
      <c r="H77" s="13">
        <v>0</v>
      </c>
    </row>
    <row r="78" spans="1:8" x14ac:dyDescent="0.25">
      <c r="A78" s="1"/>
      <c r="B78" s="2" t="s">
        <v>68</v>
      </c>
      <c r="C78" s="7">
        <v>0</v>
      </c>
      <c r="D78" s="13">
        <v>0</v>
      </c>
      <c r="E78" s="13">
        <f t="shared" si="22"/>
        <v>0</v>
      </c>
      <c r="F78" s="13">
        <v>0</v>
      </c>
      <c r="G78" s="13">
        <v>0</v>
      </c>
      <c r="H78" s="13">
        <v>0</v>
      </c>
    </row>
    <row r="79" spans="1:8" x14ac:dyDescent="0.25">
      <c r="A79" s="1"/>
      <c r="B79" s="2" t="s">
        <v>69</v>
      </c>
      <c r="C79" s="7">
        <v>0</v>
      </c>
      <c r="D79" s="13">
        <v>0</v>
      </c>
      <c r="E79" s="13">
        <f t="shared" si="22"/>
        <v>0</v>
      </c>
      <c r="F79" s="13">
        <v>0</v>
      </c>
      <c r="G79" s="13">
        <v>0</v>
      </c>
      <c r="H79" s="13">
        <v>0</v>
      </c>
    </row>
    <row r="80" spans="1:8" x14ac:dyDescent="0.25">
      <c r="A80" s="1"/>
      <c r="B80" s="2" t="s">
        <v>70</v>
      </c>
      <c r="C80" s="7">
        <v>0</v>
      </c>
      <c r="D80" s="13">
        <v>0</v>
      </c>
      <c r="E80" s="13">
        <f t="shared" si="22"/>
        <v>0</v>
      </c>
      <c r="F80" s="13">
        <v>0</v>
      </c>
      <c r="G80" s="13">
        <v>0</v>
      </c>
      <c r="H80" s="13">
        <v>0</v>
      </c>
    </row>
    <row r="81" spans="1:8" x14ac:dyDescent="0.25">
      <c r="A81" s="1"/>
      <c r="B81" s="2" t="s">
        <v>71</v>
      </c>
      <c r="C81" s="7">
        <v>0</v>
      </c>
      <c r="D81" s="13">
        <v>0</v>
      </c>
      <c r="E81" s="13">
        <f t="shared" si="22"/>
        <v>0</v>
      </c>
      <c r="F81" s="13">
        <v>0</v>
      </c>
      <c r="G81" s="13">
        <v>0</v>
      </c>
      <c r="H81" s="13">
        <v>0</v>
      </c>
    </row>
    <row r="82" spans="1:8" ht="13.5" customHeight="1" thickBot="1" x14ac:dyDescent="0.3">
      <c r="A82" s="40"/>
      <c r="B82" s="41"/>
      <c r="C82" s="12"/>
      <c r="D82" s="22"/>
      <c r="E82" s="22"/>
      <c r="F82" s="22"/>
      <c r="G82" s="22"/>
      <c r="H82" s="23"/>
    </row>
    <row r="83" spans="1:8" ht="12" customHeight="1" x14ac:dyDescent="0.25">
      <c r="A83" s="36" t="s">
        <v>84</v>
      </c>
      <c r="B83" s="37"/>
      <c r="C83" s="34">
        <f>C85+C93+C103+C113+C123+C133+C137+C14</f>
        <v>6530719.7299999995</v>
      </c>
      <c r="D83" s="32">
        <f>D85+D93+D103+D113+D123+D133</f>
        <v>13470421.77</v>
      </c>
      <c r="E83" s="32">
        <f>E85+E93+E103+E113+E123+E133+E137</f>
        <v>20001141.5</v>
      </c>
      <c r="F83" s="32">
        <f t="shared" ref="F83:H83" si="23">F85+F93+F103+F113+F123+F133+F137</f>
        <v>10116975.16</v>
      </c>
      <c r="G83" s="32">
        <f t="shared" si="23"/>
        <v>10116975.16</v>
      </c>
      <c r="H83" s="32">
        <f t="shared" si="23"/>
        <v>9884166.3399999999</v>
      </c>
    </row>
    <row r="84" spans="1:8" x14ac:dyDescent="0.25">
      <c r="A84" s="28"/>
      <c r="B84" s="29"/>
      <c r="C84" s="35"/>
      <c r="D84" s="33"/>
      <c r="E84" s="33"/>
      <c r="F84" s="33"/>
      <c r="G84" s="33"/>
      <c r="H84" s="33"/>
    </row>
    <row r="85" spans="1:8" x14ac:dyDescent="0.25">
      <c r="A85" s="28" t="s">
        <v>75</v>
      </c>
      <c r="B85" s="29"/>
      <c r="C85" s="5">
        <f>SUM(C86:C92)</f>
        <v>130000</v>
      </c>
      <c r="D85" s="19">
        <f t="shared" ref="D85:H85" si="24">SUM(D86:D92)</f>
        <v>12756.92</v>
      </c>
      <c r="E85" s="19">
        <f t="shared" si="24"/>
        <v>142756.92000000001</v>
      </c>
      <c r="F85" s="19">
        <f t="shared" si="24"/>
        <v>60018.57</v>
      </c>
      <c r="G85" s="19">
        <f t="shared" si="24"/>
        <v>60018.57</v>
      </c>
      <c r="H85" s="19">
        <f t="shared" si="24"/>
        <v>82738.350000000006</v>
      </c>
    </row>
    <row r="86" spans="1:8" x14ac:dyDescent="0.25">
      <c r="A86" s="1"/>
      <c r="B86" s="2" t="s">
        <v>8</v>
      </c>
      <c r="C86" s="7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</row>
    <row r="87" spans="1:8" x14ac:dyDescent="0.25">
      <c r="A87" s="1"/>
      <c r="B87" s="2" t="s">
        <v>9</v>
      </c>
      <c r="C87" s="7">
        <v>130000</v>
      </c>
      <c r="D87" s="13">
        <v>12756.92</v>
      </c>
      <c r="E87" s="13">
        <f>+C87+D87</f>
        <v>142756.92000000001</v>
      </c>
      <c r="F87" s="13">
        <v>60018.57</v>
      </c>
      <c r="G87" s="13">
        <f>+F87</f>
        <v>60018.57</v>
      </c>
      <c r="H87" s="13">
        <f>+E87-F87</f>
        <v>82738.350000000006</v>
      </c>
    </row>
    <row r="88" spans="1:8" x14ac:dyDescent="0.25">
      <c r="A88" s="1"/>
      <c r="B88" s="2" t="s">
        <v>10</v>
      </c>
      <c r="C88" s="7">
        <v>0</v>
      </c>
      <c r="D88" s="13">
        <v>0</v>
      </c>
      <c r="E88" s="13">
        <f t="shared" ref="E88:E92" si="25">+C88+D88</f>
        <v>0</v>
      </c>
      <c r="F88" s="13">
        <v>0</v>
      </c>
      <c r="G88" s="13">
        <v>0</v>
      </c>
      <c r="H88" s="13">
        <f t="shared" ref="H88:H92" si="26">+E88-F88</f>
        <v>0</v>
      </c>
    </row>
    <row r="89" spans="1:8" x14ac:dyDescent="0.25">
      <c r="A89" s="1"/>
      <c r="B89" s="2" t="s">
        <v>11</v>
      </c>
      <c r="C89" s="7">
        <v>0</v>
      </c>
      <c r="D89" s="13">
        <v>0</v>
      </c>
      <c r="E89" s="13">
        <f t="shared" si="25"/>
        <v>0</v>
      </c>
      <c r="F89" s="13">
        <v>0</v>
      </c>
      <c r="G89" s="13">
        <v>0</v>
      </c>
      <c r="H89" s="13">
        <f t="shared" si="26"/>
        <v>0</v>
      </c>
    </row>
    <row r="90" spans="1:8" x14ac:dyDescent="0.25">
      <c r="A90" s="1"/>
      <c r="B90" s="2" t="s">
        <v>12</v>
      </c>
      <c r="C90" s="7">
        <v>0</v>
      </c>
      <c r="D90" s="13">
        <v>0</v>
      </c>
      <c r="E90" s="13">
        <f t="shared" si="25"/>
        <v>0</v>
      </c>
      <c r="F90" s="13">
        <v>0</v>
      </c>
      <c r="G90" s="13">
        <v>0</v>
      </c>
      <c r="H90" s="13">
        <f t="shared" si="26"/>
        <v>0</v>
      </c>
    </row>
    <row r="91" spans="1:8" x14ac:dyDescent="0.25">
      <c r="A91" s="1"/>
      <c r="B91" s="2" t="s">
        <v>13</v>
      </c>
      <c r="C91" s="7">
        <v>0</v>
      </c>
      <c r="D91" s="13">
        <v>0</v>
      </c>
      <c r="E91" s="13">
        <f t="shared" si="25"/>
        <v>0</v>
      </c>
      <c r="F91" s="13">
        <v>0</v>
      </c>
      <c r="G91" s="13">
        <v>0</v>
      </c>
      <c r="H91" s="13">
        <f t="shared" si="26"/>
        <v>0</v>
      </c>
    </row>
    <row r="92" spans="1:8" x14ac:dyDescent="0.25">
      <c r="A92" s="1"/>
      <c r="B92" s="2" t="s">
        <v>14</v>
      </c>
      <c r="C92" s="7">
        <v>0</v>
      </c>
      <c r="D92" s="13">
        <v>0</v>
      </c>
      <c r="E92" s="13">
        <f t="shared" si="25"/>
        <v>0</v>
      </c>
      <c r="F92" s="13">
        <v>0</v>
      </c>
      <c r="G92" s="13">
        <v>0</v>
      </c>
      <c r="H92" s="13">
        <f t="shared" si="26"/>
        <v>0</v>
      </c>
    </row>
    <row r="93" spans="1:8" x14ac:dyDescent="0.25">
      <c r="A93" s="28" t="s">
        <v>76</v>
      </c>
      <c r="B93" s="29"/>
      <c r="C93" s="6">
        <f>SUM(C94:C102)</f>
        <v>605000</v>
      </c>
      <c r="D93" s="14">
        <f t="shared" ref="D93:H93" si="27">SUM(D94:D102)</f>
        <v>1289.1500000000001</v>
      </c>
      <c r="E93" s="14">
        <f t="shared" si="27"/>
        <v>606289.15</v>
      </c>
      <c r="F93" s="14">
        <f t="shared" si="27"/>
        <v>241264.91000000003</v>
      </c>
      <c r="G93" s="14">
        <f t="shared" si="27"/>
        <v>241264.91000000003</v>
      </c>
      <c r="H93" s="14">
        <f t="shared" si="27"/>
        <v>365024.24</v>
      </c>
    </row>
    <row r="94" spans="1:8" x14ac:dyDescent="0.25">
      <c r="A94" s="1"/>
      <c r="B94" s="2" t="s">
        <v>15</v>
      </c>
      <c r="C94" s="7">
        <v>0</v>
      </c>
      <c r="D94" s="13">
        <v>0</v>
      </c>
      <c r="E94" s="13">
        <f>+C94+D94</f>
        <v>0</v>
      </c>
      <c r="F94" s="13">
        <v>0</v>
      </c>
      <c r="G94" s="13">
        <v>0</v>
      </c>
      <c r="H94" s="13">
        <f>+E94-F94</f>
        <v>0</v>
      </c>
    </row>
    <row r="95" spans="1:8" x14ac:dyDescent="0.25">
      <c r="A95" s="1"/>
      <c r="B95" s="2" t="s">
        <v>16</v>
      </c>
      <c r="C95" s="7">
        <v>0</v>
      </c>
      <c r="D95" s="13">
        <v>0</v>
      </c>
      <c r="E95" s="13">
        <f t="shared" ref="E95:E102" si="28">+C95+D95</f>
        <v>0</v>
      </c>
      <c r="F95" s="13">
        <v>0</v>
      </c>
      <c r="G95" s="13">
        <v>0</v>
      </c>
      <c r="H95" s="13">
        <f t="shared" ref="H95:H102" si="29">+E95-F95</f>
        <v>0</v>
      </c>
    </row>
    <row r="96" spans="1:8" x14ac:dyDescent="0.25">
      <c r="A96" s="1"/>
      <c r="B96" s="2" t="s">
        <v>17</v>
      </c>
      <c r="C96" s="7">
        <v>0</v>
      </c>
      <c r="D96" s="13">
        <v>0</v>
      </c>
      <c r="E96" s="13">
        <f t="shared" si="28"/>
        <v>0</v>
      </c>
      <c r="F96" s="13">
        <v>0</v>
      </c>
      <c r="G96" s="13">
        <v>0</v>
      </c>
      <c r="H96" s="13">
        <f t="shared" si="29"/>
        <v>0</v>
      </c>
    </row>
    <row r="97" spans="1:8" x14ac:dyDescent="0.25">
      <c r="A97" s="1"/>
      <c r="B97" s="2" t="s">
        <v>18</v>
      </c>
      <c r="C97" s="7">
        <v>0</v>
      </c>
      <c r="D97" s="13">
        <v>0</v>
      </c>
      <c r="E97" s="13">
        <f t="shared" si="28"/>
        <v>0</v>
      </c>
      <c r="F97" s="13">
        <v>0</v>
      </c>
      <c r="G97" s="13">
        <v>0</v>
      </c>
      <c r="H97" s="13">
        <f t="shared" si="29"/>
        <v>0</v>
      </c>
    </row>
    <row r="98" spans="1:8" x14ac:dyDescent="0.25">
      <c r="A98" s="1"/>
      <c r="B98" s="2" t="s">
        <v>19</v>
      </c>
      <c r="C98" s="7">
        <v>0</v>
      </c>
      <c r="D98" s="13">
        <v>0</v>
      </c>
      <c r="E98" s="13">
        <f t="shared" si="28"/>
        <v>0</v>
      </c>
      <c r="F98" s="13">
        <v>0</v>
      </c>
      <c r="G98" s="13">
        <v>0</v>
      </c>
      <c r="H98" s="13">
        <f t="shared" si="29"/>
        <v>0</v>
      </c>
    </row>
    <row r="99" spans="1:8" x14ac:dyDescent="0.25">
      <c r="A99" s="1"/>
      <c r="B99" s="2" t="s">
        <v>20</v>
      </c>
      <c r="C99" s="7">
        <v>295000</v>
      </c>
      <c r="D99" s="13">
        <v>1289.1500000000001</v>
      </c>
      <c r="E99" s="13">
        <f t="shared" si="28"/>
        <v>296289.15000000002</v>
      </c>
      <c r="F99" s="13">
        <v>159713.39000000001</v>
      </c>
      <c r="G99" s="13">
        <f>+F99</f>
        <v>159713.39000000001</v>
      </c>
      <c r="H99" s="13">
        <f t="shared" si="29"/>
        <v>136575.76</v>
      </c>
    </row>
    <row r="100" spans="1:8" x14ac:dyDescent="0.25">
      <c r="A100" s="1"/>
      <c r="B100" s="2" t="s">
        <v>21</v>
      </c>
      <c r="C100" s="7">
        <v>0</v>
      </c>
      <c r="D100" s="13">
        <v>0</v>
      </c>
      <c r="E100" s="13">
        <f t="shared" si="28"/>
        <v>0</v>
      </c>
      <c r="F100" s="13">
        <v>0</v>
      </c>
      <c r="G100" s="13">
        <v>0</v>
      </c>
      <c r="H100" s="13">
        <f t="shared" si="29"/>
        <v>0</v>
      </c>
    </row>
    <row r="101" spans="1:8" x14ac:dyDescent="0.25">
      <c r="A101" s="1"/>
      <c r="B101" s="2" t="s">
        <v>22</v>
      </c>
      <c r="C101" s="7">
        <v>0</v>
      </c>
      <c r="D101" s="13">
        <v>0</v>
      </c>
      <c r="E101" s="13">
        <f t="shared" si="28"/>
        <v>0</v>
      </c>
      <c r="F101" s="13">
        <v>0</v>
      </c>
      <c r="G101" s="13">
        <v>0</v>
      </c>
      <c r="H101" s="13">
        <f t="shared" si="29"/>
        <v>0</v>
      </c>
    </row>
    <row r="102" spans="1:8" x14ac:dyDescent="0.25">
      <c r="A102" s="1"/>
      <c r="B102" s="2" t="s">
        <v>23</v>
      </c>
      <c r="C102" s="7">
        <v>310000</v>
      </c>
      <c r="D102" s="13">
        <v>0</v>
      </c>
      <c r="E102" s="13">
        <f t="shared" si="28"/>
        <v>310000</v>
      </c>
      <c r="F102" s="13">
        <v>81551.520000000004</v>
      </c>
      <c r="G102" s="13">
        <v>81551.520000000004</v>
      </c>
      <c r="H102" s="13">
        <f t="shared" si="29"/>
        <v>228448.47999999998</v>
      </c>
    </row>
    <row r="103" spans="1:8" x14ac:dyDescent="0.25">
      <c r="A103" s="28" t="s">
        <v>77</v>
      </c>
      <c r="B103" s="29"/>
      <c r="C103" s="6">
        <f>SUM(C104:C112)</f>
        <v>1276561.8899999999</v>
      </c>
      <c r="D103" s="14">
        <f t="shared" ref="D103:H103" si="30">SUM(D104:D112)</f>
        <v>-12756.919999999998</v>
      </c>
      <c r="E103" s="14">
        <f t="shared" si="30"/>
        <v>1263804.97</v>
      </c>
      <c r="F103" s="14">
        <f t="shared" si="30"/>
        <v>416089.19</v>
      </c>
      <c r="G103" s="14">
        <f t="shared" si="30"/>
        <v>416089.19</v>
      </c>
      <c r="H103" s="14">
        <f t="shared" si="30"/>
        <v>847715.77999999991</v>
      </c>
    </row>
    <row r="104" spans="1:8" x14ac:dyDescent="0.25">
      <c r="A104" s="1"/>
      <c r="B104" s="2" t="s">
        <v>24</v>
      </c>
      <c r="C104" s="7">
        <v>393200</v>
      </c>
      <c r="D104" s="13">
        <v>0</v>
      </c>
      <c r="E104" s="13">
        <f>+C104+D104</f>
        <v>393200</v>
      </c>
      <c r="F104" s="13">
        <v>166638</v>
      </c>
      <c r="G104" s="13">
        <f>+F104</f>
        <v>166638</v>
      </c>
      <c r="H104" s="13">
        <f>+E104-F104</f>
        <v>226562</v>
      </c>
    </row>
    <row r="105" spans="1:8" x14ac:dyDescent="0.25">
      <c r="A105" s="1"/>
      <c r="B105" s="2" t="s">
        <v>25</v>
      </c>
      <c r="C105" s="7">
        <v>0</v>
      </c>
      <c r="D105" s="13">
        <v>9000</v>
      </c>
      <c r="E105" s="13">
        <f>+C105+D105</f>
        <v>9000</v>
      </c>
      <c r="F105" s="13">
        <v>9000</v>
      </c>
      <c r="G105" s="13">
        <f>+F105</f>
        <v>9000</v>
      </c>
      <c r="H105" s="13">
        <f>+E105-F105</f>
        <v>0</v>
      </c>
    </row>
    <row r="106" spans="1:8" x14ac:dyDescent="0.25">
      <c r="A106" s="1"/>
      <c r="B106" s="2" t="s">
        <v>26</v>
      </c>
      <c r="C106" s="7">
        <v>512413.98</v>
      </c>
      <c r="D106" s="13">
        <v>0</v>
      </c>
      <c r="E106" s="13">
        <f t="shared" ref="E106:E112" si="31">+C106+D106</f>
        <v>512413.98</v>
      </c>
      <c r="F106" s="13">
        <v>187200</v>
      </c>
      <c r="G106" s="13">
        <v>187200</v>
      </c>
      <c r="H106" s="13">
        <f t="shared" ref="H106:H112" si="32">+E106-F106</f>
        <v>325213.98</v>
      </c>
    </row>
    <row r="107" spans="1:8" x14ac:dyDescent="0.25">
      <c r="A107" s="1"/>
      <c r="B107" s="2" t="s">
        <v>27</v>
      </c>
      <c r="C107" s="7">
        <v>24667.94</v>
      </c>
      <c r="D107" s="13">
        <v>0</v>
      </c>
      <c r="E107" s="13">
        <f t="shared" si="31"/>
        <v>24667.94</v>
      </c>
      <c r="F107" s="13">
        <v>0</v>
      </c>
      <c r="G107" s="13">
        <v>0</v>
      </c>
      <c r="H107" s="13">
        <f t="shared" si="32"/>
        <v>24667.94</v>
      </c>
    </row>
    <row r="108" spans="1:8" x14ac:dyDescent="0.25">
      <c r="A108" s="1"/>
      <c r="B108" s="2" t="s">
        <v>28</v>
      </c>
      <c r="C108" s="7">
        <v>339279.97</v>
      </c>
      <c r="D108" s="13">
        <v>-21756.92</v>
      </c>
      <c r="E108" s="13">
        <f t="shared" si="31"/>
        <v>317523.05</v>
      </c>
      <c r="F108" s="13">
        <v>53251.19</v>
      </c>
      <c r="G108" s="13">
        <f>+F108</f>
        <v>53251.19</v>
      </c>
      <c r="H108" s="13">
        <f t="shared" si="32"/>
        <v>264271.86</v>
      </c>
    </row>
    <row r="109" spans="1:8" x14ac:dyDescent="0.25">
      <c r="A109" s="1"/>
      <c r="B109" s="2" t="s">
        <v>29</v>
      </c>
      <c r="C109" s="7">
        <v>0</v>
      </c>
      <c r="D109" s="13">
        <v>0</v>
      </c>
      <c r="E109" s="13">
        <f t="shared" si="31"/>
        <v>0</v>
      </c>
      <c r="F109" s="13">
        <v>0</v>
      </c>
      <c r="G109" s="13">
        <v>0</v>
      </c>
      <c r="H109" s="13">
        <f t="shared" si="32"/>
        <v>0</v>
      </c>
    </row>
    <row r="110" spans="1:8" x14ac:dyDescent="0.25">
      <c r="A110" s="1"/>
      <c r="B110" s="2" t="s">
        <v>30</v>
      </c>
      <c r="C110" s="7">
        <v>0</v>
      </c>
      <c r="D110" s="13">
        <v>0</v>
      </c>
      <c r="E110" s="13">
        <f t="shared" si="31"/>
        <v>0</v>
      </c>
      <c r="F110" s="13">
        <v>0</v>
      </c>
      <c r="G110" s="13">
        <v>0</v>
      </c>
      <c r="H110" s="13">
        <f t="shared" si="32"/>
        <v>0</v>
      </c>
    </row>
    <row r="111" spans="1:8" x14ac:dyDescent="0.25">
      <c r="A111" s="1"/>
      <c r="B111" s="2" t="s">
        <v>31</v>
      </c>
      <c r="C111" s="7">
        <v>0</v>
      </c>
      <c r="D111" s="13">
        <v>0</v>
      </c>
      <c r="E111" s="13">
        <f t="shared" si="31"/>
        <v>0</v>
      </c>
      <c r="F111" s="13">
        <v>0</v>
      </c>
      <c r="G111" s="13">
        <v>0</v>
      </c>
      <c r="H111" s="13">
        <f t="shared" si="32"/>
        <v>0</v>
      </c>
    </row>
    <row r="112" spans="1:8" x14ac:dyDescent="0.25">
      <c r="A112" s="1"/>
      <c r="B112" s="2" t="s">
        <v>32</v>
      </c>
      <c r="C112" s="7">
        <v>7000</v>
      </c>
      <c r="D112" s="13">
        <v>0</v>
      </c>
      <c r="E112" s="13">
        <f t="shared" si="31"/>
        <v>7000</v>
      </c>
      <c r="F112" s="13">
        <v>0</v>
      </c>
      <c r="G112" s="13">
        <v>0</v>
      </c>
      <c r="H112" s="13">
        <f t="shared" si="32"/>
        <v>7000</v>
      </c>
    </row>
    <row r="113" spans="1:8" ht="27.75" customHeight="1" x14ac:dyDescent="0.25">
      <c r="A113" s="38" t="s">
        <v>78</v>
      </c>
      <c r="B113" s="39"/>
      <c r="C113" s="6">
        <f>SUM(C114:C122)</f>
        <v>0</v>
      </c>
      <c r="D113" s="14">
        <f t="shared" ref="D113:H113" si="33">SUM(D114:D122)</f>
        <v>335</v>
      </c>
      <c r="E113" s="14">
        <f t="shared" si="33"/>
        <v>335</v>
      </c>
      <c r="F113" s="14">
        <f t="shared" si="33"/>
        <v>335</v>
      </c>
      <c r="G113" s="14">
        <f t="shared" si="33"/>
        <v>335</v>
      </c>
      <c r="H113" s="14">
        <f t="shared" si="33"/>
        <v>0</v>
      </c>
    </row>
    <row r="114" spans="1:8" x14ac:dyDescent="0.25">
      <c r="A114" s="1"/>
      <c r="B114" s="2" t="s">
        <v>33</v>
      </c>
      <c r="C114" s="7">
        <v>0</v>
      </c>
      <c r="D114" s="13">
        <v>0</v>
      </c>
      <c r="E114" s="13">
        <f>+C114+D114</f>
        <v>0</v>
      </c>
      <c r="F114" s="13">
        <v>0</v>
      </c>
      <c r="G114" s="13">
        <v>0</v>
      </c>
      <c r="H114" s="13">
        <f>+E114-F114</f>
        <v>0</v>
      </c>
    </row>
    <row r="115" spans="1:8" x14ac:dyDescent="0.25">
      <c r="A115" s="1"/>
      <c r="B115" s="2" t="s">
        <v>34</v>
      </c>
      <c r="C115" s="7">
        <v>0</v>
      </c>
      <c r="D115" s="13">
        <v>335</v>
      </c>
      <c r="E115" s="13">
        <f t="shared" ref="E115:E122" si="34">+C115+D115</f>
        <v>335</v>
      </c>
      <c r="F115" s="13">
        <v>335</v>
      </c>
      <c r="G115" s="13">
        <f>+F115</f>
        <v>335</v>
      </c>
      <c r="H115" s="13">
        <f t="shared" ref="H115:H121" si="35">+E115-F115</f>
        <v>0</v>
      </c>
    </row>
    <row r="116" spans="1:8" x14ac:dyDescent="0.25">
      <c r="A116" s="1"/>
      <c r="B116" s="2" t="s">
        <v>35</v>
      </c>
      <c r="C116" s="7">
        <v>0</v>
      </c>
      <c r="D116" s="13">
        <v>0</v>
      </c>
      <c r="E116" s="13">
        <f t="shared" si="34"/>
        <v>0</v>
      </c>
      <c r="F116" s="13">
        <v>0</v>
      </c>
      <c r="G116" s="13">
        <v>0</v>
      </c>
      <c r="H116" s="13">
        <f t="shared" si="35"/>
        <v>0</v>
      </c>
    </row>
    <row r="117" spans="1:8" x14ac:dyDescent="0.25">
      <c r="A117" s="1"/>
      <c r="B117" s="2" t="s">
        <v>36</v>
      </c>
      <c r="C117" s="7">
        <v>0</v>
      </c>
      <c r="D117" s="13">
        <v>0</v>
      </c>
      <c r="E117" s="13">
        <f t="shared" si="34"/>
        <v>0</v>
      </c>
      <c r="F117" s="13">
        <v>0</v>
      </c>
      <c r="G117" s="13">
        <v>0</v>
      </c>
      <c r="H117" s="13">
        <f t="shared" si="35"/>
        <v>0</v>
      </c>
    </row>
    <row r="118" spans="1:8" x14ac:dyDescent="0.25">
      <c r="A118" s="1"/>
      <c r="B118" s="2" t="s">
        <v>37</v>
      </c>
      <c r="C118" s="7">
        <v>0</v>
      </c>
      <c r="D118" s="13">
        <v>0</v>
      </c>
      <c r="E118" s="13">
        <f t="shared" si="34"/>
        <v>0</v>
      </c>
      <c r="F118" s="13">
        <v>0</v>
      </c>
      <c r="G118" s="13">
        <v>0</v>
      </c>
      <c r="H118" s="13">
        <f t="shared" si="35"/>
        <v>0</v>
      </c>
    </row>
    <row r="119" spans="1:8" x14ac:dyDescent="0.25">
      <c r="A119" s="1"/>
      <c r="B119" s="2" t="s">
        <v>38</v>
      </c>
      <c r="C119" s="7">
        <v>0</v>
      </c>
      <c r="D119" s="13">
        <v>0</v>
      </c>
      <c r="E119" s="13">
        <f t="shared" si="34"/>
        <v>0</v>
      </c>
      <c r="F119" s="13">
        <v>0</v>
      </c>
      <c r="G119" s="13">
        <v>0</v>
      </c>
      <c r="H119" s="13">
        <f t="shared" si="35"/>
        <v>0</v>
      </c>
    </row>
    <row r="120" spans="1:8" x14ac:dyDescent="0.25">
      <c r="A120" s="1"/>
      <c r="B120" s="2" t="s">
        <v>39</v>
      </c>
      <c r="C120" s="7">
        <v>0</v>
      </c>
      <c r="D120" s="13">
        <v>0</v>
      </c>
      <c r="E120" s="13">
        <f t="shared" si="34"/>
        <v>0</v>
      </c>
      <c r="F120" s="13">
        <v>0</v>
      </c>
      <c r="G120" s="13">
        <v>0</v>
      </c>
      <c r="H120" s="13">
        <f t="shared" si="35"/>
        <v>0</v>
      </c>
    </row>
    <row r="121" spans="1:8" x14ac:dyDescent="0.25">
      <c r="A121" s="1"/>
      <c r="B121" s="2" t="s">
        <v>40</v>
      </c>
      <c r="C121" s="7">
        <v>0</v>
      </c>
      <c r="D121" s="13">
        <v>0</v>
      </c>
      <c r="E121" s="13">
        <f t="shared" si="34"/>
        <v>0</v>
      </c>
      <c r="F121" s="13">
        <v>0</v>
      </c>
      <c r="G121" s="13">
        <v>0</v>
      </c>
      <c r="H121" s="13">
        <f t="shared" si="35"/>
        <v>0</v>
      </c>
    </row>
    <row r="122" spans="1:8" x14ac:dyDescent="0.25">
      <c r="A122" s="1"/>
      <c r="B122" s="2" t="s">
        <v>41</v>
      </c>
      <c r="C122" s="7">
        <v>0</v>
      </c>
      <c r="D122" s="13">
        <v>0</v>
      </c>
      <c r="E122" s="13">
        <f t="shared" si="34"/>
        <v>0</v>
      </c>
      <c r="F122" s="13">
        <v>0</v>
      </c>
      <c r="G122" s="13">
        <v>0</v>
      </c>
      <c r="H122" s="13">
        <f>+E122-F122</f>
        <v>0</v>
      </c>
    </row>
    <row r="123" spans="1:8" ht="23.25" customHeight="1" x14ac:dyDescent="0.25">
      <c r="A123" s="38" t="s">
        <v>79</v>
      </c>
      <c r="B123" s="39"/>
      <c r="C123" s="6">
        <f>SUM(C124:C132)</f>
        <v>27292.32</v>
      </c>
      <c r="D123" s="14">
        <f t="shared" ref="D123:H123" si="36">SUM(D124:D132)</f>
        <v>0</v>
      </c>
      <c r="E123" s="14">
        <f t="shared" si="36"/>
        <v>27292.32</v>
      </c>
      <c r="F123" s="14">
        <f t="shared" si="36"/>
        <v>11590</v>
      </c>
      <c r="G123" s="14">
        <f t="shared" si="36"/>
        <v>11590</v>
      </c>
      <c r="H123" s="14">
        <f t="shared" si="36"/>
        <v>15702.32</v>
      </c>
    </row>
    <row r="124" spans="1:8" x14ac:dyDescent="0.25">
      <c r="A124" s="1"/>
      <c r="B124" s="2" t="s">
        <v>42</v>
      </c>
      <c r="C124" s="7">
        <v>0</v>
      </c>
      <c r="D124" s="13">
        <v>0</v>
      </c>
      <c r="E124" s="13">
        <f>+C124+D124</f>
        <v>0</v>
      </c>
      <c r="F124" s="13">
        <v>0</v>
      </c>
      <c r="G124" s="13">
        <v>0</v>
      </c>
      <c r="H124" s="13">
        <f>+E124-F124</f>
        <v>0</v>
      </c>
    </row>
    <row r="125" spans="1:8" x14ac:dyDescent="0.25">
      <c r="A125" s="1"/>
      <c r="B125" s="2" t="s">
        <v>43</v>
      </c>
      <c r="C125" s="7">
        <v>0</v>
      </c>
      <c r="D125" s="13">
        <v>0</v>
      </c>
      <c r="E125" s="13">
        <f t="shared" ref="E125:E132" si="37">+C125+D125</f>
        <v>0</v>
      </c>
      <c r="F125" s="13">
        <v>0</v>
      </c>
      <c r="G125" s="13">
        <v>0</v>
      </c>
      <c r="H125" s="13">
        <f t="shared" ref="H125:H132" si="38">+E125-F125</f>
        <v>0</v>
      </c>
    </row>
    <row r="126" spans="1:8" x14ac:dyDescent="0.25">
      <c r="A126" s="1"/>
      <c r="B126" s="2" t="s">
        <v>44</v>
      </c>
      <c r="C126" s="7">
        <v>0</v>
      </c>
      <c r="D126" s="13">
        <v>0</v>
      </c>
      <c r="E126" s="13">
        <f t="shared" si="37"/>
        <v>0</v>
      </c>
      <c r="F126" s="13">
        <v>0</v>
      </c>
      <c r="G126" s="13">
        <v>0</v>
      </c>
      <c r="H126" s="13">
        <f t="shared" si="38"/>
        <v>0</v>
      </c>
    </row>
    <row r="127" spans="1:8" x14ac:dyDescent="0.25">
      <c r="A127" s="1"/>
      <c r="B127" s="2" t="s">
        <v>45</v>
      </c>
      <c r="C127" s="7">
        <v>0</v>
      </c>
      <c r="D127" s="13">
        <v>0</v>
      </c>
      <c r="E127" s="13">
        <f t="shared" si="37"/>
        <v>0</v>
      </c>
      <c r="F127" s="13">
        <v>0</v>
      </c>
      <c r="G127" s="13">
        <v>0</v>
      </c>
      <c r="H127" s="13">
        <f t="shared" si="38"/>
        <v>0</v>
      </c>
    </row>
    <row r="128" spans="1:8" x14ac:dyDescent="0.25">
      <c r="A128" s="1"/>
      <c r="B128" s="2" t="s">
        <v>46</v>
      </c>
      <c r="C128" s="7">
        <v>0</v>
      </c>
      <c r="D128" s="13">
        <v>0</v>
      </c>
      <c r="E128" s="13">
        <f t="shared" si="37"/>
        <v>0</v>
      </c>
      <c r="F128" s="13">
        <v>0</v>
      </c>
      <c r="G128" s="13">
        <v>0</v>
      </c>
      <c r="H128" s="13">
        <f t="shared" si="38"/>
        <v>0</v>
      </c>
    </row>
    <row r="129" spans="1:8" x14ac:dyDescent="0.25">
      <c r="A129" s="1"/>
      <c r="B129" s="2" t="s">
        <v>47</v>
      </c>
      <c r="C129" s="7">
        <v>27292.32</v>
      </c>
      <c r="D129" s="13">
        <v>0</v>
      </c>
      <c r="E129" s="13">
        <f t="shared" si="37"/>
        <v>27292.32</v>
      </c>
      <c r="F129" s="13">
        <v>11590</v>
      </c>
      <c r="G129" s="13">
        <f>+F129</f>
        <v>11590</v>
      </c>
      <c r="H129" s="13">
        <f t="shared" si="38"/>
        <v>15702.32</v>
      </c>
    </row>
    <row r="130" spans="1:8" x14ac:dyDescent="0.25">
      <c r="A130" s="1"/>
      <c r="B130" s="2" t="s">
        <v>48</v>
      </c>
      <c r="C130" s="7">
        <v>0</v>
      </c>
      <c r="D130" s="13">
        <v>0</v>
      </c>
      <c r="E130" s="13">
        <f t="shared" si="37"/>
        <v>0</v>
      </c>
      <c r="F130" s="13">
        <v>0</v>
      </c>
      <c r="G130" s="13">
        <v>0</v>
      </c>
      <c r="H130" s="13">
        <f t="shared" si="38"/>
        <v>0</v>
      </c>
    </row>
    <row r="131" spans="1:8" x14ac:dyDescent="0.25">
      <c r="A131" s="1"/>
      <c r="B131" s="2" t="s">
        <v>49</v>
      </c>
      <c r="C131" s="7">
        <v>0</v>
      </c>
      <c r="D131" s="13">
        <v>0</v>
      </c>
      <c r="E131" s="13">
        <f t="shared" si="37"/>
        <v>0</v>
      </c>
      <c r="F131" s="13">
        <v>0</v>
      </c>
      <c r="G131" s="13">
        <v>0</v>
      </c>
      <c r="H131" s="13">
        <f t="shared" si="38"/>
        <v>0</v>
      </c>
    </row>
    <row r="132" spans="1:8" x14ac:dyDescent="0.25">
      <c r="A132" s="1"/>
      <c r="B132" s="2" t="s">
        <v>50</v>
      </c>
      <c r="C132" s="7">
        <v>0</v>
      </c>
      <c r="D132" s="13">
        <v>0</v>
      </c>
      <c r="E132" s="13">
        <f t="shared" si="37"/>
        <v>0</v>
      </c>
      <c r="F132" s="13">
        <v>0</v>
      </c>
      <c r="G132" s="13">
        <v>0</v>
      </c>
      <c r="H132" s="13">
        <f t="shared" si="38"/>
        <v>0</v>
      </c>
    </row>
    <row r="133" spans="1:8" x14ac:dyDescent="0.25">
      <c r="A133" s="28" t="s">
        <v>80</v>
      </c>
      <c r="B133" s="29"/>
      <c r="C133" s="6">
        <f>SUM(C134:C136)</f>
        <v>4491865.5199999996</v>
      </c>
      <c r="D133" s="14">
        <f t="shared" ref="D133:H133" si="39">SUM(D134:D136)</f>
        <v>13468797.619999999</v>
      </c>
      <c r="E133" s="14">
        <f t="shared" si="39"/>
        <v>17960663.140000001</v>
      </c>
      <c r="F133" s="14">
        <f t="shared" si="39"/>
        <v>9387677.4900000002</v>
      </c>
      <c r="G133" s="14">
        <f t="shared" si="39"/>
        <v>9387677.4900000002</v>
      </c>
      <c r="H133" s="14">
        <f t="shared" si="39"/>
        <v>8572985.6500000004</v>
      </c>
    </row>
    <row r="134" spans="1:8" x14ac:dyDescent="0.25">
      <c r="A134" s="1"/>
      <c r="B134" s="2" t="s">
        <v>51</v>
      </c>
      <c r="C134" s="7">
        <v>4491865.5199999996</v>
      </c>
      <c r="D134" s="13">
        <v>13468797.619999999</v>
      </c>
      <c r="E134" s="13">
        <f>+C134+D134</f>
        <v>17960663.140000001</v>
      </c>
      <c r="F134" s="13">
        <v>9387677.4900000002</v>
      </c>
      <c r="G134" s="13">
        <f>+F134</f>
        <v>9387677.4900000002</v>
      </c>
      <c r="H134" s="13">
        <f>+E134-G134</f>
        <v>8572985.6500000004</v>
      </c>
    </row>
    <row r="135" spans="1:8" x14ac:dyDescent="0.25">
      <c r="A135" s="1"/>
      <c r="B135" s="2" t="s">
        <v>52</v>
      </c>
      <c r="C135" s="7">
        <v>0</v>
      </c>
      <c r="D135" s="13">
        <v>0</v>
      </c>
      <c r="E135" s="13">
        <f>+C135+D135</f>
        <v>0</v>
      </c>
      <c r="F135" s="13">
        <v>0</v>
      </c>
      <c r="G135" s="13">
        <v>0</v>
      </c>
      <c r="H135" s="13">
        <f>+E135-F135</f>
        <v>0</v>
      </c>
    </row>
    <row r="136" spans="1:8" x14ac:dyDescent="0.25">
      <c r="A136" s="1"/>
      <c r="B136" s="2" t="s">
        <v>53</v>
      </c>
      <c r="C136" s="7">
        <v>0</v>
      </c>
      <c r="D136" s="13">
        <v>0</v>
      </c>
      <c r="E136" s="13">
        <f>+C136+D136</f>
        <v>0</v>
      </c>
      <c r="F136" s="13">
        <v>0</v>
      </c>
      <c r="G136" s="13">
        <v>0</v>
      </c>
      <c r="H136" s="13">
        <f>+E136-F136</f>
        <v>0</v>
      </c>
    </row>
    <row r="137" spans="1:8" x14ac:dyDescent="0.25">
      <c r="A137" s="28" t="s">
        <v>81</v>
      </c>
      <c r="B137" s="29"/>
      <c r="C137" s="6">
        <f>SUM(C138:C145)</f>
        <v>0</v>
      </c>
      <c r="D137" s="14">
        <f t="shared" ref="D137:H137" si="40">SUM(D138:D145)</f>
        <v>0</v>
      </c>
      <c r="E137" s="14">
        <f t="shared" si="40"/>
        <v>0</v>
      </c>
      <c r="F137" s="14">
        <f t="shared" si="40"/>
        <v>0</v>
      </c>
      <c r="G137" s="14">
        <f t="shared" si="40"/>
        <v>0</v>
      </c>
      <c r="H137" s="14">
        <f t="shared" si="40"/>
        <v>0</v>
      </c>
    </row>
    <row r="138" spans="1:8" x14ac:dyDescent="0.25">
      <c r="A138" s="1"/>
      <c r="B138" s="2" t="s">
        <v>54</v>
      </c>
      <c r="C138" s="7">
        <v>0</v>
      </c>
      <c r="D138" s="13">
        <v>0</v>
      </c>
      <c r="E138" s="13">
        <f>+C138+D138</f>
        <v>0</v>
      </c>
      <c r="F138" s="13">
        <v>0</v>
      </c>
      <c r="G138" s="13">
        <v>0</v>
      </c>
      <c r="H138" s="13">
        <f>+E138-F138</f>
        <v>0</v>
      </c>
    </row>
    <row r="139" spans="1:8" x14ac:dyDescent="0.25">
      <c r="A139" s="1"/>
      <c r="B139" s="2" t="s">
        <v>55</v>
      </c>
      <c r="C139" s="7">
        <v>0</v>
      </c>
      <c r="D139" s="13">
        <v>0</v>
      </c>
      <c r="E139" s="13">
        <f t="shared" ref="E139:E145" si="41">+C139+D139</f>
        <v>0</v>
      </c>
      <c r="F139" s="13">
        <v>0</v>
      </c>
      <c r="G139" s="13">
        <v>0</v>
      </c>
      <c r="H139" s="13">
        <f t="shared" ref="H139:H145" si="42">+E139-F139</f>
        <v>0</v>
      </c>
    </row>
    <row r="140" spans="1:8" x14ac:dyDescent="0.25">
      <c r="A140" s="1"/>
      <c r="B140" s="2" t="s">
        <v>56</v>
      </c>
      <c r="C140" s="7">
        <v>0</v>
      </c>
      <c r="D140" s="13">
        <v>0</v>
      </c>
      <c r="E140" s="13">
        <f t="shared" si="41"/>
        <v>0</v>
      </c>
      <c r="F140" s="13">
        <v>0</v>
      </c>
      <c r="G140" s="13">
        <v>0</v>
      </c>
      <c r="H140" s="13">
        <f t="shared" si="42"/>
        <v>0</v>
      </c>
    </row>
    <row r="141" spans="1:8" x14ac:dyDescent="0.25">
      <c r="A141" s="1"/>
      <c r="B141" s="2" t="s">
        <v>57</v>
      </c>
      <c r="C141" s="7">
        <v>0</v>
      </c>
      <c r="D141" s="13">
        <v>0</v>
      </c>
      <c r="E141" s="13">
        <f t="shared" si="41"/>
        <v>0</v>
      </c>
      <c r="F141" s="13">
        <v>0</v>
      </c>
      <c r="G141" s="13">
        <v>0</v>
      </c>
      <c r="H141" s="13">
        <f t="shared" si="42"/>
        <v>0</v>
      </c>
    </row>
    <row r="142" spans="1:8" x14ac:dyDescent="0.25">
      <c r="A142" s="1"/>
      <c r="B142" s="2" t="s">
        <v>58</v>
      </c>
      <c r="C142" s="7">
        <v>0</v>
      </c>
      <c r="D142" s="13">
        <v>0</v>
      </c>
      <c r="E142" s="13">
        <f t="shared" si="41"/>
        <v>0</v>
      </c>
      <c r="F142" s="13">
        <v>0</v>
      </c>
      <c r="G142" s="13">
        <v>0</v>
      </c>
      <c r="H142" s="13">
        <f t="shared" si="42"/>
        <v>0</v>
      </c>
    </row>
    <row r="143" spans="1:8" x14ac:dyDescent="0.25">
      <c r="A143" s="1"/>
      <c r="B143" s="2" t="s">
        <v>59</v>
      </c>
      <c r="C143" s="7">
        <v>0</v>
      </c>
      <c r="D143" s="13">
        <v>0</v>
      </c>
      <c r="E143" s="13">
        <f t="shared" si="41"/>
        <v>0</v>
      </c>
      <c r="F143" s="13">
        <v>0</v>
      </c>
      <c r="G143" s="13">
        <v>0</v>
      </c>
      <c r="H143" s="13">
        <f t="shared" si="42"/>
        <v>0</v>
      </c>
    </row>
    <row r="144" spans="1:8" x14ac:dyDescent="0.25">
      <c r="A144" s="1"/>
      <c r="B144" s="2" t="s">
        <v>60</v>
      </c>
      <c r="C144" s="7">
        <v>0</v>
      </c>
      <c r="D144" s="13">
        <v>0</v>
      </c>
      <c r="E144" s="13">
        <f t="shared" si="41"/>
        <v>0</v>
      </c>
      <c r="F144" s="13">
        <v>0</v>
      </c>
      <c r="G144" s="13">
        <v>0</v>
      </c>
      <c r="H144" s="13">
        <f t="shared" si="42"/>
        <v>0</v>
      </c>
    </row>
    <row r="145" spans="1:8" x14ac:dyDescent="0.25">
      <c r="A145" s="1"/>
      <c r="B145" s="2" t="s">
        <v>61</v>
      </c>
      <c r="C145" s="7">
        <v>0</v>
      </c>
      <c r="D145" s="13">
        <v>0</v>
      </c>
      <c r="E145" s="13">
        <f t="shared" si="41"/>
        <v>0</v>
      </c>
      <c r="F145" s="13">
        <v>0</v>
      </c>
      <c r="G145" s="13">
        <v>0</v>
      </c>
      <c r="H145" s="13">
        <f t="shared" si="42"/>
        <v>0</v>
      </c>
    </row>
    <row r="146" spans="1:8" x14ac:dyDescent="0.25">
      <c r="A146" s="28" t="s">
        <v>82</v>
      </c>
      <c r="B146" s="29"/>
      <c r="C146" s="6">
        <f>SUM(C147:C149)</f>
        <v>0</v>
      </c>
      <c r="D146" s="14">
        <f t="shared" ref="D146:H146" si="43">SUM(D147:D149)</f>
        <v>0</v>
      </c>
      <c r="E146" s="14">
        <f t="shared" si="43"/>
        <v>0</v>
      </c>
      <c r="F146" s="14">
        <f t="shared" si="43"/>
        <v>0</v>
      </c>
      <c r="G146" s="14">
        <f t="shared" si="43"/>
        <v>0</v>
      </c>
      <c r="H146" s="14">
        <f t="shared" si="43"/>
        <v>0</v>
      </c>
    </row>
    <row r="147" spans="1:8" x14ac:dyDescent="0.25">
      <c r="A147" s="4"/>
      <c r="B147" s="2" t="s">
        <v>62</v>
      </c>
      <c r="C147" s="7">
        <v>0</v>
      </c>
      <c r="D147" s="13">
        <v>0</v>
      </c>
      <c r="E147" s="13">
        <f>+C147+D147</f>
        <v>0</v>
      </c>
      <c r="F147" s="13">
        <v>0</v>
      </c>
      <c r="G147" s="13">
        <v>0</v>
      </c>
      <c r="H147" s="13">
        <f>+E147-F147</f>
        <v>0</v>
      </c>
    </row>
    <row r="148" spans="1:8" x14ac:dyDescent="0.25">
      <c r="A148" s="4"/>
      <c r="B148" s="2" t="s">
        <v>63</v>
      </c>
      <c r="C148" s="7">
        <v>0</v>
      </c>
      <c r="D148" s="13">
        <v>0</v>
      </c>
      <c r="E148" s="13">
        <f t="shared" ref="E148" si="44">+C148+D148</f>
        <v>0</v>
      </c>
      <c r="F148" s="13">
        <v>0</v>
      </c>
      <c r="G148" s="13">
        <v>0</v>
      </c>
      <c r="H148" s="13">
        <f t="shared" ref="H148:H149" si="45">+E148-F148</f>
        <v>0</v>
      </c>
    </row>
    <row r="149" spans="1:8" x14ac:dyDescent="0.25">
      <c r="A149" s="4"/>
      <c r="B149" s="2" t="s">
        <v>64</v>
      </c>
      <c r="C149" s="7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f t="shared" si="45"/>
        <v>0</v>
      </c>
    </row>
    <row r="150" spans="1:8" x14ac:dyDescent="0.25">
      <c r="A150" s="28" t="s">
        <v>83</v>
      </c>
      <c r="B150" s="29"/>
      <c r="C150" s="6">
        <f>SUM(C151:C157)</f>
        <v>0</v>
      </c>
      <c r="D150" s="14">
        <f t="shared" ref="D150:H150" si="46">SUM(D151:D157)</f>
        <v>0</v>
      </c>
      <c r="E150" s="14">
        <f t="shared" si="46"/>
        <v>0</v>
      </c>
      <c r="F150" s="14">
        <f t="shared" si="46"/>
        <v>0</v>
      </c>
      <c r="G150" s="14">
        <f t="shared" si="46"/>
        <v>0</v>
      </c>
      <c r="H150" s="14">
        <f t="shared" si="46"/>
        <v>0</v>
      </c>
    </row>
    <row r="151" spans="1:8" x14ac:dyDescent="0.25">
      <c r="A151" s="1"/>
      <c r="B151" s="2" t="s">
        <v>65</v>
      </c>
      <c r="C151" s="7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f>+E151-F151</f>
        <v>0</v>
      </c>
    </row>
    <row r="152" spans="1:8" x14ac:dyDescent="0.25">
      <c r="A152" s="1"/>
      <c r="B152" s="2" t="s">
        <v>66</v>
      </c>
      <c r="C152" s="7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f t="shared" ref="H152:H157" si="47">+E152-F152</f>
        <v>0</v>
      </c>
    </row>
    <row r="153" spans="1:8" x14ac:dyDescent="0.25">
      <c r="A153" s="1"/>
      <c r="B153" s="2" t="s">
        <v>67</v>
      </c>
      <c r="C153" s="7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f t="shared" si="47"/>
        <v>0</v>
      </c>
    </row>
    <row r="154" spans="1:8" x14ac:dyDescent="0.25">
      <c r="A154" s="1"/>
      <c r="B154" s="2" t="s">
        <v>68</v>
      </c>
      <c r="C154" s="7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f t="shared" si="47"/>
        <v>0</v>
      </c>
    </row>
    <row r="155" spans="1:8" x14ac:dyDescent="0.25">
      <c r="A155" s="1"/>
      <c r="B155" s="2" t="s">
        <v>69</v>
      </c>
      <c r="C155" s="7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f t="shared" si="47"/>
        <v>0</v>
      </c>
    </row>
    <row r="156" spans="1:8" x14ac:dyDescent="0.25">
      <c r="A156" s="1"/>
      <c r="B156" s="2" t="s">
        <v>70</v>
      </c>
      <c r="C156" s="7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f t="shared" si="47"/>
        <v>0</v>
      </c>
    </row>
    <row r="157" spans="1:8" x14ac:dyDescent="0.25">
      <c r="A157" s="1"/>
      <c r="B157" s="2" t="s">
        <v>71</v>
      </c>
      <c r="C157" s="7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f t="shared" si="47"/>
        <v>0</v>
      </c>
    </row>
    <row r="158" spans="1:8" x14ac:dyDescent="0.25">
      <c r="A158" s="1"/>
      <c r="B158" s="2"/>
      <c r="C158" s="11"/>
      <c r="D158" s="15"/>
      <c r="E158" s="15"/>
      <c r="F158" s="15"/>
      <c r="G158" s="15"/>
      <c r="H158" s="15"/>
    </row>
    <row r="159" spans="1:8" ht="15.75" thickBot="1" x14ac:dyDescent="0.3">
      <c r="A159" s="30" t="s">
        <v>72</v>
      </c>
      <c r="B159" s="31"/>
      <c r="C159" s="9">
        <f t="shared" ref="C159:H159" si="48">C8+C83</f>
        <v>9660280.7300000004</v>
      </c>
      <c r="D159" s="9">
        <f t="shared" si="48"/>
        <v>14876798.5</v>
      </c>
      <c r="E159" s="9">
        <f t="shared" si="48"/>
        <v>24537079.23</v>
      </c>
      <c r="F159" s="9">
        <f t="shared" si="48"/>
        <v>12758420.02</v>
      </c>
      <c r="G159" s="9">
        <f t="shared" si="48"/>
        <v>12758420.02</v>
      </c>
      <c r="H159" s="9">
        <f t="shared" si="48"/>
        <v>11778659.210000001</v>
      </c>
    </row>
    <row r="160" spans="1:8" x14ac:dyDescent="0.25">
      <c r="F160" s="17"/>
      <c r="G160" s="17"/>
      <c r="H160" s="17"/>
    </row>
    <row r="161" spans="6:8" x14ac:dyDescent="0.25">
      <c r="F161" s="17"/>
      <c r="G161" s="18"/>
      <c r="H161" s="17"/>
    </row>
    <row r="162" spans="6:8" x14ac:dyDescent="0.25">
      <c r="F162" s="17"/>
    </row>
    <row r="163" spans="6:8" x14ac:dyDescent="0.25">
      <c r="F163" s="18"/>
    </row>
  </sheetData>
  <mergeCells count="36"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7:B17"/>
    <mergeCell ref="A113:B113"/>
    <mergeCell ref="A123:B123"/>
    <mergeCell ref="A27:B27"/>
    <mergeCell ref="A37:B37"/>
    <mergeCell ref="A47:B47"/>
    <mergeCell ref="A57:B57"/>
    <mergeCell ref="A61:B61"/>
    <mergeCell ref="A70:B70"/>
    <mergeCell ref="A74:B74"/>
    <mergeCell ref="A82:B82"/>
    <mergeCell ref="H83:H84"/>
    <mergeCell ref="A85:B85"/>
    <mergeCell ref="A93:B93"/>
    <mergeCell ref="A103:B103"/>
    <mergeCell ref="E83:E84"/>
    <mergeCell ref="F83:F84"/>
    <mergeCell ref="G83:G84"/>
    <mergeCell ref="C83:C84"/>
    <mergeCell ref="D83:D84"/>
    <mergeCell ref="A83:B84"/>
    <mergeCell ref="A133:B133"/>
    <mergeCell ref="A137:B137"/>
    <mergeCell ref="A146:B146"/>
    <mergeCell ref="A150:B150"/>
    <mergeCell ref="A159:B159"/>
  </mergeCells>
  <printOptions horizontalCentered="1"/>
  <pageMargins left="0" right="0" top="0.35433070866141736" bottom="0.35433070866141736" header="0.31496062992125984" footer="0.31496062992125984"/>
  <pageSetup scale="85" orientation="landscape" horizontalDpi="0" verticalDpi="0" r:id="rId1"/>
  <ignoredErrors>
    <ignoredError sqref="C12:C16 D12:D13 F12:F13 C24:C25 C22 D25 F25:G25 C33:D33 D31 F33 D15:D16 F15:F16" numberStoredAsText="1"/>
    <ignoredError sqref="H103 H27 H146 H150 E17 H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sandra_pc</dc:creator>
  <cp:lastModifiedBy>NuestraFirma</cp:lastModifiedBy>
  <cp:lastPrinted>2017-05-20T20:33:55Z</cp:lastPrinted>
  <dcterms:created xsi:type="dcterms:W3CDTF">2017-05-17T16:33:00Z</dcterms:created>
  <dcterms:modified xsi:type="dcterms:W3CDTF">2017-07-20T23:06:30Z</dcterms:modified>
</cp:coreProperties>
</file>